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DA Web Accessibility\Staff Files\SCAQPS\Ariel\3. Completed\"/>
    </mc:Choice>
  </mc:AlternateContent>
  <bookViews>
    <workbookView xWindow="0" yWindow="0" windowWidth="28800" windowHeight="12300" activeTab="1"/>
  </bookViews>
  <sheets>
    <sheet name="NRCS Title Page" sheetId="14" r:id="rId1"/>
    <sheet name="NRCS Summary" sheetId="13" r:id="rId2"/>
    <sheet name="NRCS 2019 2018" sheetId="8" r:id="rId3"/>
    <sheet name="NRCS 2017" sheetId="9" r:id="rId4"/>
    <sheet name="NRCS 2016" sheetId="11" r:id="rId5"/>
    <sheet name="NRCS 2015" sheetId="12" r:id="rId6"/>
    <sheet name="Load Factor Adjustment" sheetId="7" r:id="rId7"/>
  </sheets>
  <definedNames>
    <definedName name="_xlnm._FilterDatabase" localSheetId="5" hidden="1">'NRCS 2015'!$A$1:$X$612</definedName>
    <definedName name="_xlnm._FilterDatabase" localSheetId="4" hidden="1">'NRCS 2016'!$A$1:$X$248</definedName>
    <definedName name="_xlnm._FilterDatabase" localSheetId="3" hidden="1">'NRCS 2017'!$A$1:$X$390</definedName>
    <definedName name="_xlnm._FilterDatabase" localSheetId="2" hidden="1">'NRCS 2019 2018'!$A$1:$Z$854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6" i="9" l="1"/>
  <c r="Q454" i="12"/>
  <c r="D36" i="7" l="1"/>
  <c r="D3" i="7"/>
  <c r="X209" i="8" s="1"/>
  <c r="D4" i="7"/>
  <c r="D5" i="7"/>
  <c r="X431" i="8" s="1"/>
  <c r="D6" i="7"/>
  <c r="X501" i="8" s="1"/>
  <c r="D7" i="7"/>
  <c r="D8" i="7"/>
  <c r="X423" i="8" s="1"/>
  <c r="D9" i="7"/>
  <c r="X529" i="8" s="1"/>
  <c r="D10" i="7"/>
  <c r="D11" i="7"/>
  <c r="D12" i="7"/>
  <c r="D13" i="7"/>
  <c r="D14" i="7"/>
  <c r="X17" i="8" s="1"/>
  <c r="D15" i="7"/>
  <c r="D19" i="7"/>
  <c r="V128" i="9" s="1"/>
  <c r="D20" i="7"/>
  <c r="V45" i="9" s="1"/>
  <c r="D21" i="7"/>
  <c r="D22" i="7"/>
  <c r="V256" i="9" s="1"/>
  <c r="D23" i="7"/>
  <c r="V244" i="9" s="1"/>
  <c r="D24" i="7"/>
  <c r="D25" i="7"/>
  <c r="D26" i="7"/>
  <c r="V264" i="9" s="1"/>
  <c r="D27" i="7"/>
  <c r="D32" i="7"/>
  <c r="V49" i="11" s="1"/>
  <c r="D33" i="7"/>
  <c r="V13" i="11" s="1"/>
  <c r="D34" i="7"/>
  <c r="D35" i="7"/>
  <c r="V154" i="11" s="1"/>
  <c r="D40" i="7"/>
  <c r="D41" i="7"/>
  <c r="V111" i="12" s="1"/>
  <c r="D42" i="7"/>
  <c r="D43" i="7"/>
  <c r="D44" i="7"/>
  <c r="V54" i="12" s="1"/>
  <c r="D45" i="7"/>
  <c r="V364" i="12" s="1"/>
  <c r="D46" i="7"/>
  <c r="D2" i="7"/>
  <c r="X814" i="8" s="1"/>
  <c r="R134" i="12"/>
  <c r="T134" i="12" s="1"/>
  <c r="U134" i="12" s="1"/>
  <c r="Q134" i="12"/>
  <c r="S134" i="12" s="1"/>
  <c r="R405" i="12"/>
  <c r="T405" i="12" s="1"/>
  <c r="U405" i="12" s="1"/>
  <c r="Q405" i="12"/>
  <c r="S405" i="12" s="1"/>
  <c r="R523" i="12"/>
  <c r="T523" i="12" s="1"/>
  <c r="U523" i="12" s="1"/>
  <c r="Q523" i="12"/>
  <c r="S523" i="12" s="1"/>
  <c r="R454" i="12"/>
  <c r="T454" i="12" s="1"/>
  <c r="U454" i="12" s="1"/>
  <c r="S454" i="12"/>
  <c r="R590" i="12"/>
  <c r="T590" i="12" s="1"/>
  <c r="U590" i="12" s="1"/>
  <c r="Q590" i="12"/>
  <c r="S590" i="12" s="1"/>
  <c r="R52" i="12"/>
  <c r="T52" i="12" s="1"/>
  <c r="U52" i="12" s="1"/>
  <c r="Q52" i="12"/>
  <c r="S52" i="12" s="1"/>
  <c r="R69" i="12"/>
  <c r="T69" i="12" s="1"/>
  <c r="U69" i="12" s="1"/>
  <c r="Q69" i="12"/>
  <c r="S69" i="12" s="1"/>
  <c r="R98" i="12"/>
  <c r="T98" i="12" s="1"/>
  <c r="U98" i="12" s="1"/>
  <c r="Q98" i="12"/>
  <c r="S98" i="12" s="1"/>
  <c r="R137" i="12"/>
  <c r="T137" i="12" s="1"/>
  <c r="U137" i="12" s="1"/>
  <c r="Q137" i="12"/>
  <c r="S137" i="12" s="1"/>
  <c r="R105" i="12"/>
  <c r="T105" i="12" s="1"/>
  <c r="U105" i="12" s="1"/>
  <c r="Q105" i="12"/>
  <c r="S105" i="12" s="1"/>
  <c r="R156" i="12"/>
  <c r="T156" i="12" s="1"/>
  <c r="U156" i="12" s="1"/>
  <c r="Q156" i="12"/>
  <c r="S156" i="12" s="1"/>
  <c r="Q25" i="12"/>
  <c r="S25" i="12" s="1"/>
  <c r="R25" i="12"/>
  <c r="T25" i="12" s="1"/>
  <c r="U25" i="12" s="1"/>
  <c r="Q184" i="12"/>
  <c r="S184" i="12" s="1"/>
  <c r="R184" i="12"/>
  <c r="T184" i="12" s="1"/>
  <c r="U184" i="12" s="1"/>
  <c r="Q170" i="12"/>
  <c r="S170" i="12" s="1"/>
  <c r="R170" i="12"/>
  <c r="T170" i="12" s="1"/>
  <c r="U170" i="12" s="1"/>
  <c r="Q218" i="12"/>
  <c r="S218" i="12" s="1"/>
  <c r="R218" i="12"/>
  <c r="T218" i="12" s="1"/>
  <c r="U218" i="12" s="1"/>
  <c r="Q216" i="12"/>
  <c r="S216" i="12" s="1"/>
  <c r="R216" i="12"/>
  <c r="T216" i="12" s="1"/>
  <c r="U216" i="12" s="1"/>
  <c r="Q208" i="12"/>
  <c r="S208" i="12" s="1"/>
  <c r="R208" i="12"/>
  <c r="T208" i="12" s="1"/>
  <c r="U208" i="12" s="1"/>
  <c r="Q210" i="12"/>
  <c r="S210" i="12" s="1"/>
  <c r="R210" i="12"/>
  <c r="T210" i="12" s="1"/>
  <c r="U210" i="12" s="1"/>
  <c r="Q7" i="12"/>
  <c r="S7" i="12" s="1"/>
  <c r="R7" i="12"/>
  <c r="T7" i="12" s="1"/>
  <c r="U7" i="12" s="1"/>
  <c r="Q71" i="12"/>
  <c r="S71" i="12" s="1"/>
  <c r="R71" i="12"/>
  <c r="T71" i="12" s="1"/>
  <c r="U71" i="12" s="1"/>
  <c r="Q87" i="12"/>
  <c r="S87" i="12" s="1"/>
  <c r="R87" i="12"/>
  <c r="T87" i="12" s="1"/>
  <c r="U87" i="12" s="1"/>
  <c r="Q89" i="12"/>
  <c r="S89" i="12" s="1"/>
  <c r="R89" i="12"/>
  <c r="T89" i="12" s="1"/>
  <c r="U89" i="12" s="1"/>
  <c r="Q49" i="12"/>
  <c r="S49" i="12" s="1"/>
  <c r="R49" i="12"/>
  <c r="T49" i="12" s="1"/>
  <c r="U49" i="12" s="1"/>
  <c r="Q58" i="12"/>
  <c r="S58" i="12" s="1"/>
  <c r="R58" i="12"/>
  <c r="T58" i="12" s="1"/>
  <c r="U58" i="12" s="1"/>
  <c r="Q60" i="12"/>
  <c r="S60" i="12" s="1"/>
  <c r="R60" i="12"/>
  <c r="T60" i="12" s="1"/>
  <c r="U60" i="12" s="1"/>
  <c r="Q35" i="12"/>
  <c r="S35" i="12" s="1"/>
  <c r="R35" i="12"/>
  <c r="T35" i="12" s="1"/>
  <c r="U35" i="12" s="1"/>
  <c r="Q117" i="12"/>
  <c r="S117" i="12" s="1"/>
  <c r="R117" i="12"/>
  <c r="T117" i="12" s="1"/>
  <c r="U117" i="12" s="1"/>
  <c r="Q145" i="12"/>
  <c r="S145" i="12" s="1"/>
  <c r="R145" i="12"/>
  <c r="T145" i="12" s="1"/>
  <c r="U145" i="12" s="1"/>
  <c r="Q149" i="12"/>
  <c r="S149" i="12" s="1"/>
  <c r="R149" i="12"/>
  <c r="T149" i="12" s="1"/>
  <c r="U149" i="12" s="1"/>
  <c r="Q147" i="12"/>
  <c r="S147" i="12" s="1"/>
  <c r="R147" i="12"/>
  <c r="T147" i="12" s="1"/>
  <c r="U147" i="12" s="1"/>
  <c r="Q180" i="12"/>
  <c r="S180" i="12" s="1"/>
  <c r="R180" i="12"/>
  <c r="T180" i="12" s="1"/>
  <c r="U180" i="12" s="1"/>
  <c r="Q182" i="12"/>
  <c r="S182" i="12" s="1"/>
  <c r="R182" i="12"/>
  <c r="T182" i="12" s="1"/>
  <c r="U182" i="12" s="1"/>
  <c r="Q206" i="12"/>
  <c r="S206" i="12" s="1"/>
  <c r="R206" i="12"/>
  <c r="T206" i="12" s="1"/>
  <c r="U206" i="12" s="1"/>
  <c r="Q192" i="12"/>
  <c r="S192" i="12" s="1"/>
  <c r="R192" i="12"/>
  <c r="T192" i="12" s="1"/>
  <c r="U192" i="12" s="1"/>
  <c r="Q119" i="12"/>
  <c r="S119" i="12" s="1"/>
  <c r="R119" i="12"/>
  <c r="T119" i="12" s="1"/>
  <c r="U119" i="12" s="1"/>
  <c r="Q125" i="12"/>
  <c r="S125" i="12" s="1"/>
  <c r="R125" i="12"/>
  <c r="T125" i="12" s="1"/>
  <c r="U125" i="12" s="1"/>
  <c r="Q91" i="12"/>
  <c r="S91" i="12" s="1"/>
  <c r="R91" i="12"/>
  <c r="T91" i="12" s="1"/>
  <c r="U91" i="12" s="1"/>
  <c r="Q93" i="12"/>
  <c r="S93" i="12" s="1"/>
  <c r="R93" i="12"/>
  <c r="T93" i="12" s="1"/>
  <c r="U93" i="12" s="1"/>
  <c r="Q121" i="12"/>
  <c r="S121" i="12" s="1"/>
  <c r="R121" i="12"/>
  <c r="T121" i="12" s="1"/>
  <c r="U121" i="12" s="1"/>
  <c r="Q17" i="12"/>
  <c r="S17" i="12" s="1"/>
  <c r="R17" i="12"/>
  <c r="T17" i="12" s="1"/>
  <c r="U17" i="12" s="1"/>
  <c r="Q95" i="12"/>
  <c r="S95" i="12" s="1"/>
  <c r="R95" i="12"/>
  <c r="T95" i="12" s="1"/>
  <c r="U95" i="12" s="1"/>
  <c r="Q54" i="12"/>
  <c r="S54" i="12" s="1"/>
  <c r="R54" i="12"/>
  <c r="T54" i="12" s="1"/>
  <c r="U54" i="12" s="1"/>
  <c r="Q9" i="12"/>
  <c r="S9" i="12" s="1"/>
  <c r="R9" i="12"/>
  <c r="T9" i="12" s="1"/>
  <c r="U9" i="12" s="1"/>
  <c r="Q15" i="12"/>
  <c r="S15" i="12" s="1"/>
  <c r="R15" i="12"/>
  <c r="T15" i="12" s="1"/>
  <c r="U15" i="12" s="1"/>
  <c r="Q39" i="12"/>
  <c r="S39" i="12" s="1"/>
  <c r="R39" i="12"/>
  <c r="T39" i="12" s="1"/>
  <c r="U39" i="12" s="1"/>
  <c r="Q41" i="12"/>
  <c r="S41" i="12" s="1"/>
  <c r="R41" i="12"/>
  <c r="T41" i="12" s="1"/>
  <c r="U41" i="12" s="1"/>
  <c r="Q29" i="12"/>
  <c r="S29" i="12" s="1"/>
  <c r="R29" i="12"/>
  <c r="T29" i="12" s="1"/>
  <c r="U29" i="12" s="1"/>
  <c r="Q11" i="12"/>
  <c r="S11" i="12" s="1"/>
  <c r="R11" i="12"/>
  <c r="T11" i="12" s="1"/>
  <c r="U11" i="12" s="1"/>
  <c r="Q139" i="12"/>
  <c r="S139" i="12" s="1"/>
  <c r="R139" i="12"/>
  <c r="T139" i="12" s="1"/>
  <c r="U139" i="12" s="1"/>
  <c r="Q212" i="12"/>
  <c r="S212" i="12" s="1"/>
  <c r="R212" i="12"/>
  <c r="T212" i="12" s="1"/>
  <c r="U212" i="12" s="1"/>
  <c r="Q151" i="12"/>
  <c r="S151" i="12" s="1"/>
  <c r="R151" i="12"/>
  <c r="T151" i="12" s="1"/>
  <c r="U151" i="12" s="1"/>
  <c r="Q73" i="12"/>
  <c r="S73" i="12" s="1"/>
  <c r="R73" i="12"/>
  <c r="T73" i="12" s="1"/>
  <c r="U73" i="12" s="1"/>
  <c r="Q141" i="12"/>
  <c r="S141" i="12" s="1"/>
  <c r="R141" i="12"/>
  <c r="T141" i="12" s="1"/>
  <c r="U141" i="12" s="1"/>
  <c r="Q75" i="12"/>
  <c r="S75" i="12" s="1"/>
  <c r="R75" i="12"/>
  <c r="T75" i="12" s="1"/>
  <c r="U75" i="12" s="1"/>
  <c r="Q77" i="12"/>
  <c r="S77" i="12" s="1"/>
  <c r="R77" i="12"/>
  <c r="T77" i="12" s="1"/>
  <c r="U77" i="12" s="1"/>
  <c r="Q127" i="12"/>
  <c r="S127" i="12" s="1"/>
  <c r="R127" i="12"/>
  <c r="T127" i="12" s="1"/>
  <c r="U127" i="12" s="1"/>
  <c r="Q129" i="12"/>
  <c r="S129" i="12" s="1"/>
  <c r="R129" i="12"/>
  <c r="T129" i="12" s="1"/>
  <c r="U129" i="12" s="1"/>
  <c r="Q200" i="12"/>
  <c r="S200" i="12" s="1"/>
  <c r="R200" i="12"/>
  <c r="T200" i="12" s="1"/>
  <c r="U200" i="12" s="1"/>
  <c r="Q172" i="12"/>
  <c r="S172" i="12" s="1"/>
  <c r="R172" i="12"/>
  <c r="T172" i="12" s="1"/>
  <c r="U172" i="12" s="1"/>
  <c r="Q131" i="12"/>
  <c r="S131" i="12" s="1"/>
  <c r="R131" i="12"/>
  <c r="T131" i="12" s="1"/>
  <c r="U131" i="12" s="1"/>
  <c r="Q174" i="12"/>
  <c r="S174" i="12" s="1"/>
  <c r="R174" i="12"/>
  <c r="T174" i="12" s="1"/>
  <c r="U174" i="12" s="1"/>
  <c r="Q62" i="12"/>
  <c r="S62" i="12" s="1"/>
  <c r="R62" i="12"/>
  <c r="T62" i="12" s="1"/>
  <c r="U62" i="12" s="1"/>
  <c r="Q3" i="12"/>
  <c r="S3" i="12" s="1"/>
  <c r="R3" i="12"/>
  <c r="T3" i="12" s="1"/>
  <c r="U3" i="12" s="1"/>
  <c r="Q5" i="12"/>
  <c r="S5" i="12" s="1"/>
  <c r="R5" i="12"/>
  <c r="T5" i="12" s="1"/>
  <c r="U5" i="12" s="1"/>
  <c r="Q21" i="12"/>
  <c r="S21" i="12" s="1"/>
  <c r="R21" i="12"/>
  <c r="T21" i="12" s="1"/>
  <c r="U21" i="12" s="1"/>
  <c r="Q43" i="12"/>
  <c r="S43" i="12" s="1"/>
  <c r="R43" i="12"/>
  <c r="T43" i="12" s="1"/>
  <c r="U43" i="12" s="1"/>
  <c r="Q45" i="12"/>
  <c r="S45" i="12" s="1"/>
  <c r="R45" i="12"/>
  <c r="T45" i="12" s="1"/>
  <c r="U45" i="12" s="1"/>
  <c r="Q109" i="12"/>
  <c r="S109" i="12" s="1"/>
  <c r="R109" i="12"/>
  <c r="T109" i="12" s="1"/>
  <c r="U109" i="12" s="1"/>
  <c r="Q23" i="12"/>
  <c r="S23" i="12" s="1"/>
  <c r="R23" i="12"/>
  <c r="T23" i="12" s="1"/>
  <c r="U23" i="12" s="1"/>
  <c r="Q13" i="12"/>
  <c r="S13" i="12" s="1"/>
  <c r="R13" i="12"/>
  <c r="T13" i="12" s="1"/>
  <c r="U13" i="12" s="1"/>
  <c r="Q31" i="12"/>
  <c r="S31" i="12" s="1"/>
  <c r="R31" i="12"/>
  <c r="T31" i="12" s="1"/>
  <c r="U31" i="12" s="1"/>
  <c r="Q79" i="12"/>
  <c r="S79" i="12" s="1"/>
  <c r="R79" i="12"/>
  <c r="T79" i="12" s="1"/>
  <c r="U79" i="12" s="1"/>
  <c r="Q66" i="12"/>
  <c r="S66" i="12" s="1"/>
  <c r="R66" i="12"/>
  <c r="T66" i="12" s="1"/>
  <c r="U66" i="12" s="1"/>
  <c r="Q143" i="12"/>
  <c r="S143" i="12" s="1"/>
  <c r="R143" i="12"/>
  <c r="T143" i="12" s="1"/>
  <c r="U143" i="12" s="1"/>
  <c r="Q100" i="12"/>
  <c r="S100" i="12" s="1"/>
  <c r="R100" i="12"/>
  <c r="T100" i="12" s="1"/>
  <c r="U100" i="12" s="1"/>
  <c r="Q158" i="12"/>
  <c r="S158" i="12" s="1"/>
  <c r="R158" i="12"/>
  <c r="T158" i="12" s="1"/>
  <c r="U158" i="12" s="1"/>
  <c r="Q107" i="12"/>
  <c r="S107" i="12" s="1"/>
  <c r="R107" i="12"/>
  <c r="T107" i="12" s="1"/>
  <c r="U107" i="12" s="1"/>
  <c r="Q123" i="12"/>
  <c r="S123" i="12" s="1"/>
  <c r="R123" i="12"/>
  <c r="T123" i="12" s="1"/>
  <c r="U123" i="12" s="1"/>
  <c r="Q102" i="12"/>
  <c r="S102" i="12" s="1"/>
  <c r="R102" i="12"/>
  <c r="T102" i="12" s="1"/>
  <c r="U102" i="12" s="1"/>
  <c r="Q64" i="12"/>
  <c r="S64" i="12" s="1"/>
  <c r="R64" i="12"/>
  <c r="T64" i="12" s="1"/>
  <c r="U64" i="12" s="1"/>
  <c r="Q85" i="12"/>
  <c r="S85" i="12" s="1"/>
  <c r="R85" i="12"/>
  <c r="T85" i="12" s="1"/>
  <c r="U85" i="12" s="1"/>
  <c r="Q56" i="12"/>
  <c r="S56" i="12" s="1"/>
  <c r="R56" i="12"/>
  <c r="T56" i="12" s="1"/>
  <c r="U56" i="12" s="1"/>
  <c r="Q19" i="12"/>
  <c r="S19" i="12" s="1"/>
  <c r="R19" i="12"/>
  <c r="T19" i="12" s="1"/>
  <c r="U19" i="12" s="1"/>
  <c r="Q27" i="12"/>
  <c r="S27" i="12" s="1"/>
  <c r="R27" i="12"/>
  <c r="T27" i="12" s="1"/>
  <c r="U27" i="12" s="1"/>
  <c r="Q111" i="12"/>
  <c r="S111" i="12" s="1"/>
  <c r="R111" i="12"/>
  <c r="T111" i="12" s="1"/>
  <c r="Q37" i="12"/>
  <c r="S37" i="12" s="1"/>
  <c r="R37" i="12"/>
  <c r="T37" i="12" s="1"/>
  <c r="U37" i="12" s="1"/>
  <c r="Q81" i="12"/>
  <c r="S81" i="12" s="1"/>
  <c r="R81" i="12"/>
  <c r="T81" i="12" s="1"/>
  <c r="U81" i="12" s="1"/>
  <c r="Q47" i="12"/>
  <c r="S47" i="12" s="1"/>
  <c r="R47" i="12"/>
  <c r="T47" i="12" s="1"/>
  <c r="U47" i="12" s="1"/>
  <c r="Q113" i="12"/>
  <c r="S113" i="12" s="1"/>
  <c r="R113" i="12"/>
  <c r="T113" i="12" s="1"/>
  <c r="U113" i="12" s="1"/>
  <c r="Q236" i="12"/>
  <c r="S236" i="12" s="1"/>
  <c r="R236" i="12"/>
  <c r="T236" i="12" s="1"/>
  <c r="U236" i="12" s="1"/>
  <c r="Q529" i="12"/>
  <c r="S529" i="12" s="1"/>
  <c r="R529" i="12"/>
  <c r="T529" i="12" s="1"/>
  <c r="U529" i="12" s="1"/>
  <c r="Q164" i="12"/>
  <c r="S164" i="12" s="1"/>
  <c r="R164" i="12"/>
  <c r="T164" i="12" s="1"/>
  <c r="U164" i="12" s="1"/>
  <c r="Q214" i="12"/>
  <c r="S214" i="12" s="1"/>
  <c r="R214" i="12"/>
  <c r="T214" i="12" s="1"/>
  <c r="U214" i="12" s="1"/>
  <c r="Q248" i="12"/>
  <c r="S248" i="12" s="1"/>
  <c r="R248" i="12"/>
  <c r="T248" i="12" s="1"/>
  <c r="U248" i="12" s="1"/>
  <c r="Q266" i="12"/>
  <c r="S266" i="12" s="1"/>
  <c r="R266" i="12"/>
  <c r="T266" i="12" s="1"/>
  <c r="U266" i="12" s="1"/>
  <c r="Q342" i="12"/>
  <c r="S342" i="12" s="1"/>
  <c r="R342" i="12"/>
  <c r="T342" i="12" s="1"/>
  <c r="U342" i="12" s="1"/>
  <c r="Q306" i="12"/>
  <c r="S306" i="12" s="1"/>
  <c r="R306" i="12"/>
  <c r="T306" i="12" s="1"/>
  <c r="U306" i="12" s="1"/>
  <c r="Q296" i="12"/>
  <c r="S296" i="12" s="1"/>
  <c r="R296" i="12"/>
  <c r="T296" i="12" s="1"/>
  <c r="U296" i="12" s="1"/>
  <c r="Q242" i="12"/>
  <c r="S242" i="12" s="1"/>
  <c r="R242" i="12"/>
  <c r="T242" i="12" s="1"/>
  <c r="U242" i="12" s="1"/>
  <c r="Q244" i="12"/>
  <c r="S244" i="12" s="1"/>
  <c r="R244" i="12"/>
  <c r="T244" i="12" s="1"/>
  <c r="U244" i="12" s="1"/>
  <c r="Q220" i="12"/>
  <c r="S220" i="12" s="1"/>
  <c r="R220" i="12"/>
  <c r="T220" i="12" s="1"/>
  <c r="U220" i="12" s="1"/>
  <c r="Q153" i="12"/>
  <c r="S153" i="12" s="1"/>
  <c r="R153" i="12"/>
  <c r="T153" i="12" s="1"/>
  <c r="U153" i="12" s="1"/>
  <c r="Q83" i="12"/>
  <c r="S83" i="12" s="1"/>
  <c r="R83" i="12"/>
  <c r="T83" i="12" s="1"/>
  <c r="U83" i="12" s="1"/>
  <c r="Q194" i="12"/>
  <c r="S194" i="12" s="1"/>
  <c r="R194" i="12"/>
  <c r="T194" i="12" s="1"/>
  <c r="U194" i="12" s="1"/>
  <c r="Q427" i="12"/>
  <c r="S427" i="12" s="1"/>
  <c r="R427" i="12"/>
  <c r="T427" i="12" s="1"/>
  <c r="U427" i="12" s="1"/>
  <c r="Q581" i="12"/>
  <c r="S581" i="12" s="1"/>
  <c r="R581" i="12"/>
  <c r="T581" i="12" s="1"/>
  <c r="U581" i="12" s="1"/>
  <c r="Q575" i="12"/>
  <c r="S575" i="12" s="1"/>
  <c r="R575" i="12"/>
  <c r="T575" i="12" s="1"/>
  <c r="U575" i="12" s="1"/>
  <c r="Q288" i="12"/>
  <c r="S288" i="12" s="1"/>
  <c r="R288" i="12"/>
  <c r="T288" i="12" s="1"/>
  <c r="U288" i="12" s="1"/>
  <c r="Q290" i="12"/>
  <c r="S290" i="12" s="1"/>
  <c r="R290" i="12"/>
  <c r="T290" i="12" s="1"/>
  <c r="U290" i="12" s="1"/>
  <c r="Q531" i="12"/>
  <c r="S531" i="12" s="1"/>
  <c r="R531" i="12"/>
  <c r="T531" i="12" s="1"/>
  <c r="U531" i="12" s="1"/>
  <c r="Q433" i="12"/>
  <c r="S433" i="12" s="1"/>
  <c r="R433" i="12"/>
  <c r="T433" i="12" s="1"/>
  <c r="U433" i="12" s="1"/>
  <c r="Q439" i="12"/>
  <c r="S439" i="12" s="1"/>
  <c r="R439" i="12"/>
  <c r="T439" i="12" s="1"/>
  <c r="U439" i="12" s="1"/>
  <c r="Q230" i="12"/>
  <c r="S230" i="12" s="1"/>
  <c r="R230" i="12"/>
  <c r="T230" i="12" s="1"/>
  <c r="U230" i="12" s="1"/>
  <c r="Q250" i="12"/>
  <c r="S250" i="12" s="1"/>
  <c r="R250" i="12"/>
  <c r="T250" i="12" s="1"/>
  <c r="U250" i="12" s="1"/>
  <c r="Q308" i="12"/>
  <c r="S308" i="12" s="1"/>
  <c r="R308" i="12"/>
  <c r="T308" i="12" s="1"/>
  <c r="U308" i="12" s="1"/>
  <c r="Q256" i="12"/>
  <c r="S256" i="12" s="1"/>
  <c r="R256" i="12"/>
  <c r="T256" i="12" s="1"/>
  <c r="U256" i="12" s="1"/>
  <c r="Q435" i="12"/>
  <c r="S435" i="12" s="1"/>
  <c r="R435" i="12"/>
  <c r="T435" i="12" s="1"/>
  <c r="U435" i="12" s="1"/>
  <c r="Q437" i="12"/>
  <c r="S437" i="12" s="1"/>
  <c r="R437" i="12"/>
  <c r="T437" i="12" s="1"/>
  <c r="U437" i="12" s="1"/>
  <c r="Q516" i="12"/>
  <c r="S516" i="12" s="1"/>
  <c r="R516" i="12"/>
  <c r="T516" i="12" s="1"/>
  <c r="U516" i="12" s="1"/>
  <c r="Q280" i="12"/>
  <c r="S280" i="12" s="1"/>
  <c r="R280" i="12"/>
  <c r="T280" i="12" s="1"/>
  <c r="U280" i="12" s="1"/>
  <c r="Q537" i="12"/>
  <c r="S537" i="12" s="1"/>
  <c r="R537" i="12"/>
  <c r="T537" i="12" s="1"/>
  <c r="U537" i="12" s="1"/>
  <c r="Q282" i="12"/>
  <c r="S282" i="12" s="1"/>
  <c r="R282" i="12"/>
  <c r="T282" i="12" s="1"/>
  <c r="U282" i="12" s="1"/>
  <c r="Q543" i="12"/>
  <c r="S543" i="12" s="1"/>
  <c r="R543" i="12"/>
  <c r="T543" i="12" s="1"/>
  <c r="U543" i="12" s="1"/>
  <c r="Q310" i="12"/>
  <c r="S310" i="12" s="1"/>
  <c r="R310" i="12"/>
  <c r="T310" i="12" s="1"/>
  <c r="U310" i="12" s="1"/>
  <c r="Q419" i="12"/>
  <c r="S419" i="12" s="1"/>
  <c r="R419" i="12"/>
  <c r="T419" i="12" s="1"/>
  <c r="U419" i="12" s="1"/>
  <c r="Q421" i="12"/>
  <c r="S421" i="12" s="1"/>
  <c r="R421" i="12"/>
  <c r="T421" i="12" s="1"/>
  <c r="U421" i="12" s="1"/>
  <c r="Q451" i="12"/>
  <c r="S451" i="12" s="1"/>
  <c r="R451" i="12"/>
  <c r="T451" i="12" s="1"/>
  <c r="U451" i="12" s="1"/>
  <c r="Q456" i="12"/>
  <c r="S456" i="12" s="1"/>
  <c r="R456" i="12"/>
  <c r="T456" i="12" s="1"/>
  <c r="U456" i="12" s="1"/>
  <c r="Q518" i="12"/>
  <c r="S518" i="12" s="1"/>
  <c r="R518" i="12"/>
  <c r="T518" i="12" s="1"/>
  <c r="U518" i="12" s="1"/>
  <c r="Q557" i="12"/>
  <c r="S557" i="12" s="1"/>
  <c r="R557" i="12"/>
  <c r="T557" i="12" s="1"/>
  <c r="U557" i="12" s="1"/>
  <c r="Q559" i="12"/>
  <c r="S559" i="12" s="1"/>
  <c r="R559" i="12"/>
  <c r="T559" i="12" s="1"/>
  <c r="U559" i="12" s="1"/>
  <c r="Q274" i="12"/>
  <c r="S274" i="12" s="1"/>
  <c r="R274" i="12"/>
  <c r="T274" i="12" s="1"/>
  <c r="U274" i="12" s="1"/>
  <c r="Q292" i="12"/>
  <c r="S292" i="12" s="1"/>
  <c r="R292" i="12"/>
  <c r="T292" i="12" s="1"/>
  <c r="U292" i="12" s="1"/>
  <c r="Q252" i="12"/>
  <c r="S252" i="12" s="1"/>
  <c r="R252" i="12"/>
  <c r="T252" i="12" s="1"/>
  <c r="U252" i="12" s="1"/>
  <c r="Q254" i="12"/>
  <c r="S254" i="12" s="1"/>
  <c r="R254" i="12"/>
  <c r="T254" i="12" s="1"/>
  <c r="U254" i="12" s="1"/>
  <c r="Q304" i="12"/>
  <c r="S304" i="12" s="1"/>
  <c r="R304" i="12"/>
  <c r="T304" i="12" s="1"/>
  <c r="U304" i="12" s="1"/>
  <c r="Q336" i="12"/>
  <c r="S336" i="12" s="1"/>
  <c r="R336" i="12"/>
  <c r="T336" i="12" s="1"/>
  <c r="U336" i="12" s="1"/>
  <c r="Q525" i="12"/>
  <c r="S525" i="12" s="1"/>
  <c r="R525" i="12"/>
  <c r="T525" i="12" s="1"/>
  <c r="U525" i="12" s="1"/>
  <c r="Q366" i="12"/>
  <c r="S366" i="12" s="1"/>
  <c r="R366" i="12"/>
  <c r="T366" i="12" s="1"/>
  <c r="U366" i="12" s="1"/>
  <c r="Q358" i="12"/>
  <c r="S358" i="12" s="1"/>
  <c r="R358" i="12"/>
  <c r="T358" i="12" s="1"/>
  <c r="U358" i="12" s="1"/>
  <c r="Q417" i="12"/>
  <c r="S417" i="12" s="1"/>
  <c r="R417" i="12"/>
  <c r="T417" i="12" s="1"/>
  <c r="U417" i="12" s="1"/>
  <c r="Q356" i="12"/>
  <c r="S356" i="12" s="1"/>
  <c r="R356" i="12"/>
  <c r="T356" i="12" s="1"/>
  <c r="U356" i="12" s="1"/>
  <c r="Q372" i="12"/>
  <c r="S372" i="12" s="1"/>
  <c r="R372" i="12"/>
  <c r="T372" i="12" s="1"/>
  <c r="U372" i="12" s="1"/>
  <c r="Q364" i="12"/>
  <c r="S364" i="12" s="1"/>
  <c r="R364" i="12"/>
  <c r="T364" i="12" s="1"/>
  <c r="U364" i="12" s="1"/>
  <c r="Q390" i="12"/>
  <c r="S390" i="12" s="1"/>
  <c r="R390" i="12"/>
  <c r="T390" i="12" s="1"/>
  <c r="U390" i="12" s="1"/>
  <c r="Q368" i="12"/>
  <c r="S368" i="12" s="1"/>
  <c r="R368" i="12"/>
  <c r="T368" i="12" s="1"/>
  <c r="U368" i="12" s="1"/>
  <c r="Q186" i="12"/>
  <c r="S186" i="12" s="1"/>
  <c r="R186" i="12"/>
  <c r="T186" i="12" s="1"/>
  <c r="U186" i="12" s="1"/>
  <c r="Q188" i="12"/>
  <c r="S188" i="12" s="1"/>
  <c r="R188" i="12"/>
  <c r="T188" i="12" s="1"/>
  <c r="U188" i="12" s="1"/>
  <c r="Q260" i="12"/>
  <c r="S260" i="12" s="1"/>
  <c r="R260" i="12"/>
  <c r="T260" i="12" s="1"/>
  <c r="U260" i="12" s="1"/>
  <c r="Q190" i="12"/>
  <c r="S190" i="12" s="1"/>
  <c r="R190" i="12"/>
  <c r="T190" i="12" s="1"/>
  <c r="U190" i="12" s="1"/>
  <c r="Q166" i="12"/>
  <c r="S166" i="12" s="1"/>
  <c r="R166" i="12"/>
  <c r="T166" i="12" s="1"/>
  <c r="U166" i="12" s="1"/>
  <c r="Q326" i="12"/>
  <c r="S326" i="12" s="1"/>
  <c r="R326" i="12"/>
  <c r="T326" i="12" s="1"/>
  <c r="U326" i="12" s="1"/>
  <c r="Q340" i="12"/>
  <c r="S340" i="12" s="1"/>
  <c r="R340" i="12"/>
  <c r="T340" i="12" s="1"/>
  <c r="U340" i="12" s="1"/>
  <c r="Q176" i="12"/>
  <c r="S176" i="12" s="1"/>
  <c r="R176" i="12"/>
  <c r="T176" i="12" s="1"/>
  <c r="U176" i="12" s="1"/>
  <c r="Q178" i="12"/>
  <c r="S178" i="12" s="1"/>
  <c r="R178" i="12"/>
  <c r="T178" i="12" s="1"/>
  <c r="U178" i="12" s="1"/>
  <c r="Q240" i="12"/>
  <c r="S240" i="12" s="1"/>
  <c r="R240" i="12"/>
  <c r="T240" i="12" s="1"/>
  <c r="U240" i="12" s="1"/>
  <c r="Q318" i="12"/>
  <c r="S318" i="12" s="1"/>
  <c r="R318" i="12"/>
  <c r="T318" i="12" s="1"/>
  <c r="U318" i="12" s="1"/>
  <c r="Q320" i="12"/>
  <c r="S320" i="12" s="1"/>
  <c r="R320" i="12"/>
  <c r="T320" i="12" s="1"/>
  <c r="U320" i="12" s="1"/>
  <c r="Q276" i="12"/>
  <c r="S276" i="12" s="1"/>
  <c r="R276" i="12"/>
  <c r="T276" i="12" s="1"/>
  <c r="U276" i="12" s="1"/>
  <c r="Q232" i="12"/>
  <c r="S232" i="12" s="1"/>
  <c r="R232" i="12"/>
  <c r="T232" i="12" s="1"/>
  <c r="U232" i="12" s="1"/>
  <c r="Q520" i="12"/>
  <c r="S520" i="12" s="1"/>
  <c r="R520" i="12"/>
  <c r="T520" i="12" s="1"/>
  <c r="U520" i="12" s="1"/>
  <c r="Q510" i="12"/>
  <c r="S510" i="12" s="1"/>
  <c r="R510" i="12"/>
  <c r="T510" i="12" s="1"/>
  <c r="U510" i="12" s="1"/>
  <c r="Q441" i="12"/>
  <c r="S441" i="12" s="1"/>
  <c r="R441" i="12"/>
  <c r="T441" i="12" s="1"/>
  <c r="U441" i="12" s="1"/>
  <c r="Q376" i="12"/>
  <c r="S376" i="12" s="1"/>
  <c r="R376" i="12"/>
  <c r="T376" i="12" s="1"/>
  <c r="U376" i="12" s="1"/>
  <c r="Q396" i="12"/>
  <c r="S396" i="12" s="1"/>
  <c r="R396" i="12"/>
  <c r="T396" i="12" s="1"/>
  <c r="U396" i="12" s="1"/>
  <c r="Q409" i="12"/>
  <c r="S409" i="12" s="1"/>
  <c r="R409" i="12"/>
  <c r="T409" i="12" s="1"/>
  <c r="U409" i="12" s="1"/>
  <c r="Q352" i="12"/>
  <c r="S352" i="12" s="1"/>
  <c r="R352" i="12"/>
  <c r="T352" i="12" s="1"/>
  <c r="U352" i="12" s="1"/>
  <c r="Q382" i="12"/>
  <c r="S382" i="12" s="1"/>
  <c r="R382" i="12"/>
  <c r="T382" i="12" s="1"/>
  <c r="U382" i="12" s="1"/>
  <c r="Q384" i="12"/>
  <c r="S384" i="12" s="1"/>
  <c r="R384" i="12"/>
  <c r="T384" i="12" s="1"/>
  <c r="U384" i="12" s="1"/>
  <c r="Q398" i="12"/>
  <c r="S398" i="12" s="1"/>
  <c r="R398" i="12"/>
  <c r="T398" i="12" s="1"/>
  <c r="U398" i="12" s="1"/>
  <c r="Q400" i="12"/>
  <c r="S400" i="12" s="1"/>
  <c r="R400" i="12"/>
  <c r="T400" i="12" s="1"/>
  <c r="U400" i="12" s="1"/>
  <c r="Q402" i="12"/>
  <c r="S402" i="12" s="1"/>
  <c r="R402" i="12"/>
  <c r="T402" i="12" s="1"/>
  <c r="U402" i="12" s="1"/>
  <c r="Q541" i="12"/>
  <c r="S541" i="12" s="1"/>
  <c r="R541" i="12"/>
  <c r="T541" i="12" s="1"/>
  <c r="U541" i="12" s="1"/>
  <c r="Q468" i="12"/>
  <c r="S468" i="12" s="1"/>
  <c r="R468" i="12"/>
  <c r="T468" i="12" s="1"/>
  <c r="U468" i="12" s="1"/>
  <c r="Q496" i="12"/>
  <c r="S496" i="12" s="1"/>
  <c r="R496" i="12"/>
  <c r="T496" i="12" s="1"/>
  <c r="U496" i="12" s="1"/>
  <c r="Q535" i="12"/>
  <c r="S535" i="12" s="1"/>
  <c r="R535" i="12"/>
  <c r="T535" i="12" s="1"/>
  <c r="U535" i="12" s="1"/>
  <c r="Q224" i="12"/>
  <c r="S224" i="12" s="1"/>
  <c r="R224" i="12"/>
  <c r="T224" i="12" s="1"/>
  <c r="U224" i="12" s="1"/>
  <c r="Q160" i="12"/>
  <c r="S160" i="12" s="1"/>
  <c r="R160" i="12"/>
  <c r="T160" i="12" s="1"/>
  <c r="U160" i="12" s="1"/>
  <c r="Q168" i="12"/>
  <c r="S168" i="12" s="1"/>
  <c r="R168" i="12"/>
  <c r="T168" i="12" s="1"/>
  <c r="U168" i="12" s="1"/>
  <c r="Q268" i="12"/>
  <c r="S268" i="12" s="1"/>
  <c r="R268" i="12"/>
  <c r="T268" i="12" s="1"/>
  <c r="U268" i="12" s="1"/>
  <c r="Q328" i="12"/>
  <c r="S328" i="12" s="1"/>
  <c r="R328" i="12"/>
  <c r="T328" i="12" s="1"/>
  <c r="U328" i="12" s="1"/>
  <c r="Q316" i="12"/>
  <c r="S316" i="12" s="1"/>
  <c r="R316" i="12"/>
  <c r="T316" i="12" s="1"/>
  <c r="U316" i="12" s="1"/>
  <c r="Q115" i="12"/>
  <c r="S115" i="12" s="1"/>
  <c r="R115" i="12"/>
  <c r="T115" i="12" s="1"/>
  <c r="U115" i="12" s="1"/>
  <c r="Q330" i="12"/>
  <c r="S330" i="12" s="1"/>
  <c r="R330" i="12"/>
  <c r="T330" i="12" s="1"/>
  <c r="U330" i="12" s="1"/>
  <c r="Q238" i="12"/>
  <c r="S238" i="12" s="1"/>
  <c r="R238" i="12"/>
  <c r="T238" i="12" s="1"/>
  <c r="U238" i="12" s="1"/>
  <c r="Q202" i="12"/>
  <c r="S202" i="12" s="1"/>
  <c r="R202" i="12"/>
  <c r="T202" i="12" s="1"/>
  <c r="U202" i="12" s="1"/>
  <c r="Q298" i="12"/>
  <c r="S298" i="12" s="1"/>
  <c r="R298" i="12"/>
  <c r="T298" i="12" s="1"/>
  <c r="U298" i="12" s="1"/>
  <c r="Q234" i="12"/>
  <c r="S234" i="12" s="1"/>
  <c r="R234" i="12"/>
  <c r="T234" i="12" s="1"/>
  <c r="U234" i="12" s="1"/>
  <c r="Q314" i="12"/>
  <c r="S314" i="12" s="1"/>
  <c r="R314" i="12"/>
  <c r="T314" i="12" s="1"/>
  <c r="U314" i="12" s="1"/>
  <c r="Q162" i="12"/>
  <c r="S162" i="12" s="1"/>
  <c r="R162" i="12"/>
  <c r="T162" i="12" s="1"/>
  <c r="U162" i="12" s="1"/>
  <c r="Q512" i="12"/>
  <c r="S512" i="12" s="1"/>
  <c r="R512" i="12"/>
  <c r="T512" i="12" s="1"/>
  <c r="U512" i="12" s="1"/>
  <c r="Q514" i="12"/>
  <c r="S514" i="12" s="1"/>
  <c r="R514" i="12"/>
  <c r="T514" i="12" s="1"/>
  <c r="U514" i="12" s="1"/>
  <c r="Q443" i="12"/>
  <c r="S443" i="12" s="1"/>
  <c r="R443" i="12"/>
  <c r="T443" i="12" s="1"/>
  <c r="U443" i="12" s="1"/>
  <c r="Q480" i="12"/>
  <c r="S480" i="12" s="1"/>
  <c r="R480" i="12"/>
  <c r="T480" i="12" s="1"/>
  <c r="U480" i="12" s="1"/>
  <c r="Q445" i="12"/>
  <c r="S445" i="12" s="1"/>
  <c r="R445" i="12"/>
  <c r="T445" i="12" s="1"/>
  <c r="U445" i="12" s="1"/>
  <c r="Q482" i="12"/>
  <c r="S482" i="12" s="1"/>
  <c r="R482" i="12"/>
  <c r="T482" i="12" s="1"/>
  <c r="U482" i="12" s="1"/>
  <c r="Q486" i="12"/>
  <c r="S486" i="12" s="1"/>
  <c r="R486" i="12"/>
  <c r="T486" i="12" s="1"/>
  <c r="U486" i="12" s="1"/>
  <c r="Q506" i="12"/>
  <c r="S506" i="12" s="1"/>
  <c r="R506" i="12"/>
  <c r="T506" i="12" s="1"/>
  <c r="U506" i="12" s="1"/>
  <c r="Q484" i="12"/>
  <c r="S484" i="12" s="1"/>
  <c r="R484" i="12"/>
  <c r="T484" i="12" s="1"/>
  <c r="U484" i="12" s="1"/>
  <c r="Q354" i="12"/>
  <c r="S354" i="12" s="1"/>
  <c r="R354" i="12"/>
  <c r="T354" i="12" s="1"/>
  <c r="U354" i="12" s="1"/>
  <c r="Q545" i="12"/>
  <c r="S545" i="12" s="1"/>
  <c r="R545" i="12"/>
  <c r="T545" i="12" s="1"/>
  <c r="U545" i="12" s="1"/>
  <c r="Q449" i="12"/>
  <c r="S449" i="12" s="1"/>
  <c r="R449" i="12"/>
  <c r="T449" i="12" s="1"/>
  <c r="U449" i="12" s="1"/>
  <c r="Q458" i="12"/>
  <c r="S458" i="12" s="1"/>
  <c r="R458" i="12"/>
  <c r="T458" i="12" s="1"/>
  <c r="U458" i="12" s="1"/>
  <c r="Q470" i="12"/>
  <c r="S470" i="12" s="1"/>
  <c r="R470" i="12"/>
  <c r="T470" i="12" s="1"/>
  <c r="U470" i="12" s="1"/>
  <c r="Q549" i="12"/>
  <c r="S549" i="12" s="1"/>
  <c r="R549" i="12"/>
  <c r="T549" i="12" s="1"/>
  <c r="U549" i="12" s="1"/>
  <c r="Q551" i="12"/>
  <c r="S551" i="12" s="1"/>
  <c r="R551" i="12"/>
  <c r="T551" i="12" s="1"/>
  <c r="U551" i="12" s="1"/>
  <c r="Q527" i="12"/>
  <c r="S527" i="12" s="1"/>
  <c r="R527" i="12"/>
  <c r="T527" i="12" s="1"/>
  <c r="U527" i="12" s="1"/>
  <c r="Q577" i="12"/>
  <c r="S577" i="12" s="1"/>
  <c r="R577" i="12"/>
  <c r="T577" i="12" s="1"/>
  <c r="U577" i="12" s="1"/>
  <c r="Q472" i="12"/>
  <c r="S472" i="12" s="1"/>
  <c r="R472" i="12"/>
  <c r="T472" i="12" s="1"/>
  <c r="U472" i="12" s="1"/>
  <c r="Q488" i="12"/>
  <c r="S488" i="12" s="1"/>
  <c r="R488" i="12"/>
  <c r="T488" i="12" s="1"/>
  <c r="U488" i="12" s="1"/>
  <c r="Q447" i="12"/>
  <c r="S447" i="12" s="1"/>
  <c r="R447" i="12"/>
  <c r="T447" i="12" s="1"/>
  <c r="U447" i="12" s="1"/>
  <c r="Q608" i="12"/>
  <c r="S608" i="12" s="1"/>
  <c r="R608" i="12"/>
  <c r="T608" i="12" s="1"/>
  <c r="U608" i="12" s="1"/>
  <c r="Q563" i="12"/>
  <c r="S563" i="12" s="1"/>
  <c r="R563" i="12"/>
  <c r="T563" i="12" s="1"/>
  <c r="U563" i="12" s="1"/>
  <c r="Q539" i="12"/>
  <c r="S539" i="12" s="1"/>
  <c r="R539" i="12"/>
  <c r="T539" i="12" s="1"/>
  <c r="U539" i="12" s="1"/>
  <c r="Q502" i="12"/>
  <c r="S502" i="12" s="1"/>
  <c r="R502" i="12"/>
  <c r="T502" i="12" s="1"/>
  <c r="U502" i="12" s="1"/>
  <c r="Q474" i="12"/>
  <c r="S474" i="12" s="1"/>
  <c r="R474" i="12"/>
  <c r="T474" i="12" s="1"/>
  <c r="U474" i="12" s="1"/>
  <c r="Q262" i="12"/>
  <c r="S262" i="12" s="1"/>
  <c r="R262" i="12"/>
  <c r="T262" i="12" s="1"/>
  <c r="U262" i="12" s="1"/>
  <c r="Q344" i="12"/>
  <c r="S344" i="12" s="1"/>
  <c r="R344" i="12"/>
  <c r="T344" i="12" s="1"/>
  <c r="U344" i="12" s="1"/>
  <c r="Q346" i="12"/>
  <c r="S346" i="12" s="1"/>
  <c r="R346" i="12"/>
  <c r="T346" i="12" s="1"/>
  <c r="U346" i="12" s="1"/>
  <c r="Q196" i="12"/>
  <c r="S196" i="12" s="1"/>
  <c r="R196" i="12"/>
  <c r="T196" i="12" s="1"/>
  <c r="U196" i="12" s="1"/>
  <c r="Q204" i="12"/>
  <c r="S204" i="12" s="1"/>
  <c r="R204" i="12"/>
  <c r="T204" i="12" s="1"/>
  <c r="U204" i="12" s="1"/>
  <c r="Q332" i="12"/>
  <c r="S332" i="12" s="1"/>
  <c r="R332" i="12"/>
  <c r="T332" i="12" s="1"/>
  <c r="U332" i="12" s="1"/>
  <c r="Q226" i="12"/>
  <c r="S226" i="12" s="1"/>
  <c r="R226" i="12"/>
  <c r="T226" i="12" s="1"/>
  <c r="U226" i="12" s="1"/>
  <c r="Q322" i="12"/>
  <c r="S322" i="12" s="1"/>
  <c r="R322" i="12"/>
  <c r="T322" i="12" s="1"/>
  <c r="U322" i="12" s="1"/>
  <c r="Q324" i="12"/>
  <c r="S324" i="12" s="1"/>
  <c r="R324" i="12"/>
  <c r="T324" i="12" s="1"/>
  <c r="U324" i="12" s="1"/>
  <c r="Q270" i="12"/>
  <c r="S270" i="12" s="1"/>
  <c r="R270" i="12"/>
  <c r="T270" i="12" s="1"/>
  <c r="U270" i="12" s="1"/>
  <c r="Q338" i="12"/>
  <c r="S338" i="12" s="1"/>
  <c r="R338" i="12"/>
  <c r="T338" i="12" s="1"/>
  <c r="U338" i="12" s="1"/>
  <c r="Q258" i="12"/>
  <c r="S258" i="12" s="1"/>
  <c r="R258" i="12"/>
  <c r="T258" i="12" s="1"/>
  <c r="U258" i="12" s="1"/>
  <c r="Q272" i="12"/>
  <c r="S272" i="12" s="1"/>
  <c r="R272" i="12"/>
  <c r="T272" i="12" s="1"/>
  <c r="U272" i="12" s="1"/>
  <c r="Q278" i="12"/>
  <c r="S278" i="12" s="1"/>
  <c r="R278" i="12"/>
  <c r="T278" i="12" s="1"/>
  <c r="U278" i="12" s="1"/>
  <c r="Q312" i="12"/>
  <c r="S312" i="12" s="1"/>
  <c r="R312" i="12"/>
  <c r="T312" i="12" s="1"/>
  <c r="U312" i="12" s="1"/>
  <c r="Q228" i="12"/>
  <c r="S228" i="12" s="1"/>
  <c r="R228" i="12"/>
  <c r="T228" i="12" s="1"/>
  <c r="U228" i="12" s="1"/>
  <c r="Q198" i="12"/>
  <c r="S198" i="12" s="1"/>
  <c r="R198" i="12"/>
  <c r="T198" i="12" s="1"/>
  <c r="U198" i="12" s="1"/>
  <c r="Q508" i="12"/>
  <c r="S508" i="12" s="1"/>
  <c r="R508" i="12"/>
  <c r="T508" i="12" s="1"/>
  <c r="U508" i="12" s="1"/>
  <c r="Q583" i="12"/>
  <c r="S583" i="12" s="1"/>
  <c r="R583" i="12"/>
  <c r="T583" i="12" s="1"/>
  <c r="U583" i="12" s="1"/>
  <c r="Q429" i="12"/>
  <c r="S429" i="12" s="1"/>
  <c r="R429" i="12"/>
  <c r="T429" i="12" s="1"/>
  <c r="U429" i="12" s="1"/>
  <c r="Q567" i="12"/>
  <c r="S567" i="12" s="1"/>
  <c r="R567" i="12"/>
  <c r="T567" i="12" s="1"/>
  <c r="U567" i="12" s="1"/>
  <c r="Q411" i="12"/>
  <c r="S411" i="12" s="1"/>
  <c r="R411" i="12"/>
  <c r="T411" i="12" s="1"/>
  <c r="U411" i="12" s="1"/>
  <c r="Q413" i="12"/>
  <c r="S413" i="12" s="1"/>
  <c r="R413" i="12"/>
  <c r="T413" i="12" s="1"/>
  <c r="U413" i="12" s="1"/>
  <c r="Q394" i="12"/>
  <c r="S394" i="12" s="1"/>
  <c r="R394" i="12"/>
  <c r="T394" i="12" s="1"/>
  <c r="U394" i="12" s="1"/>
  <c r="Q587" i="12"/>
  <c r="S587" i="12" s="1"/>
  <c r="R587" i="12"/>
  <c r="T587" i="12" s="1"/>
  <c r="U587" i="12" s="1"/>
  <c r="Q490" i="12"/>
  <c r="S490" i="12" s="1"/>
  <c r="R490" i="12"/>
  <c r="T490" i="12" s="1"/>
  <c r="U490" i="12" s="1"/>
  <c r="Q498" i="12"/>
  <c r="S498" i="12" s="1"/>
  <c r="R498" i="12"/>
  <c r="T498" i="12" s="1"/>
  <c r="U498" i="12" s="1"/>
  <c r="Q500" i="12"/>
  <c r="S500" i="12" s="1"/>
  <c r="R500" i="12"/>
  <c r="T500" i="12" s="1"/>
  <c r="U500" i="12" s="1"/>
  <c r="Q594" i="12"/>
  <c r="S594" i="12" s="1"/>
  <c r="R594" i="12"/>
  <c r="T594" i="12" s="1"/>
  <c r="U594" i="12" s="1"/>
  <c r="Q460" i="12"/>
  <c r="S460" i="12" s="1"/>
  <c r="R460" i="12"/>
  <c r="T460" i="12" s="1"/>
  <c r="U460" i="12" s="1"/>
  <c r="Q386" i="12"/>
  <c r="S386" i="12" s="1"/>
  <c r="R386" i="12"/>
  <c r="T386" i="12" s="1"/>
  <c r="U386" i="12" s="1"/>
  <c r="Q573" i="12"/>
  <c r="S573" i="12" s="1"/>
  <c r="R573" i="12"/>
  <c r="T573" i="12" s="1"/>
  <c r="U573" i="12" s="1"/>
  <c r="Q360" i="12"/>
  <c r="S360" i="12" s="1"/>
  <c r="R360" i="12"/>
  <c r="T360" i="12" s="1"/>
  <c r="U360" i="12" s="1"/>
  <c r="Q370" i="12"/>
  <c r="S370" i="12" s="1"/>
  <c r="R370" i="12"/>
  <c r="T370" i="12" s="1"/>
  <c r="U370" i="12" s="1"/>
  <c r="Q579" i="12"/>
  <c r="S579" i="12" s="1"/>
  <c r="R579" i="12"/>
  <c r="T579" i="12" s="1"/>
  <c r="U579" i="12" s="1"/>
  <c r="Q462" i="12"/>
  <c r="S462" i="12" s="1"/>
  <c r="R462" i="12"/>
  <c r="T462" i="12" s="1"/>
  <c r="U462" i="12" s="1"/>
  <c r="Q569" i="12"/>
  <c r="S569" i="12" s="1"/>
  <c r="R569" i="12"/>
  <c r="T569" i="12" s="1"/>
  <c r="U569" i="12" s="1"/>
  <c r="Q585" i="12"/>
  <c r="S585" i="12" s="1"/>
  <c r="R585" i="12"/>
  <c r="T585" i="12" s="1"/>
  <c r="U585" i="12" s="1"/>
  <c r="Q547" i="12"/>
  <c r="S547" i="12" s="1"/>
  <c r="R547" i="12"/>
  <c r="T547" i="12" s="1"/>
  <c r="U547" i="12" s="1"/>
  <c r="Q596" i="12"/>
  <c r="S596" i="12" s="1"/>
  <c r="R596" i="12"/>
  <c r="T596" i="12" s="1"/>
  <c r="U596" i="12" s="1"/>
  <c r="Q598" i="12"/>
  <c r="S598" i="12" s="1"/>
  <c r="R598" i="12"/>
  <c r="T598" i="12" s="1"/>
  <c r="U598" i="12" s="1"/>
  <c r="Q431" i="12"/>
  <c r="S431" i="12" s="1"/>
  <c r="R431" i="12"/>
  <c r="T431" i="12" s="1"/>
  <c r="U431" i="12" s="1"/>
  <c r="Q592" i="12"/>
  <c r="S592" i="12" s="1"/>
  <c r="R592" i="12"/>
  <c r="T592" i="12" s="1"/>
  <c r="U592" i="12" s="1"/>
  <c r="Q378" i="12"/>
  <c r="S378" i="12" s="1"/>
  <c r="R378" i="12"/>
  <c r="T378" i="12" s="1"/>
  <c r="U378" i="12" s="1"/>
  <c r="Q380" i="12"/>
  <c r="S380" i="12" s="1"/>
  <c r="R380" i="12"/>
  <c r="T380" i="12" s="1"/>
  <c r="U380" i="12" s="1"/>
  <c r="Q600" i="12"/>
  <c r="S600" i="12" s="1"/>
  <c r="R600" i="12"/>
  <c r="T600" i="12" s="1"/>
  <c r="U600" i="12" s="1"/>
  <c r="Q571" i="12"/>
  <c r="S571" i="12" s="1"/>
  <c r="R571" i="12"/>
  <c r="T571" i="12" s="1"/>
  <c r="U571" i="12" s="1"/>
  <c r="Q374" i="12"/>
  <c r="S374" i="12" s="1"/>
  <c r="R374" i="12"/>
  <c r="T374" i="12" s="1"/>
  <c r="U374" i="12" s="1"/>
  <c r="Q464" i="12"/>
  <c r="S464" i="12" s="1"/>
  <c r="R464" i="12"/>
  <c r="T464" i="12" s="1"/>
  <c r="U464" i="12" s="1"/>
  <c r="Q492" i="12"/>
  <c r="S492" i="12" s="1"/>
  <c r="R492" i="12"/>
  <c r="T492" i="12" s="1"/>
  <c r="U492" i="12" s="1"/>
  <c r="Q362" i="12"/>
  <c r="S362" i="12" s="1"/>
  <c r="R362" i="12"/>
  <c r="T362" i="12" s="1"/>
  <c r="U362" i="12" s="1"/>
  <c r="Q533" i="12"/>
  <c r="S533" i="12" s="1"/>
  <c r="R533" i="12"/>
  <c r="T533" i="12" s="1"/>
  <c r="U533" i="12" s="1"/>
  <c r="Q407" i="12"/>
  <c r="S407" i="12" s="1"/>
  <c r="R407" i="12"/>
  <c r="T407" i="12" s="1"/>
  <c r="U407" i="12" s="1"/>
  <c r="Q494" i="12"/>
  <c r="S494" i="12" s="1"/>
  <c r="R494" i="12"/>
  <c r="T494" i="12" s="1"/>
  <c r="U494" i="12" s="1"/>
  <c r="Q388" i="12"/>
  <c r="S388" i="12" s="1"/>
  <c r="R388" i="12"/>
  <c r="T388" i="12" s="1"/>
  <c r="U388" i="12" s="1"/>
  <c r="Q392" i="12"/>
  <c r="S392" i="12" s="1"/>
  <c r="R392" i="12"/>
  <c r="T392" i="12" s="1"/>
  <c r="U392" i="12" s="1"/>
  <c r="Q466" i="12"/>
  <c r="S466" i="12" s="1"/>
  <c r="R466" i="12"/>
  <c r="T466" i="12" s="1"/>
  <c r="U466" i="12" s="1"/>
  <c r="Q348" i="12"/>
  <c r="S348" i="12" s="1"/>
  <c r="R348" i="12"/>
  <c r="T348" i="12" s="1"/>
  <c r="U348" i="12" s="1"/>
  <c r="Q264" i="12"/>
  <c r="S264" i="12" s="1"/>
  <c r="R264" i="12"/>
  <c r="T264" i="12" s="1"/>
  <c r="U264" i="12" s="1"/>
  <c r="Q334" i="12"/>
  <c r="S334" i="12" s="1"/>
  <c r="R334" i="12"/>
  <c r="T334" i="12" s="1"/>
  <c r="U334" i="12" s="1"/>
  <c r="Q302" i="12"/>
  <c r="S302" i="12" s="1"/>
  <c r="R302" i="12"/>
  <c r="T302" i="12" s="1"/>
  <c r="U302" i="12" s="1"/>
  <c r="Q246" i="12"/>
  <c r="S246" i="12" s="1"/>
  <c r="R246" i="12"/>
  <c r="T246" i="12" s="1"/>
  <c r="U246" i="12" s="1"/>
  <c r="Q286" i="12"/>
  <c r="S286" i="12" s="1"/>
  <c r="R286" i="12"/>
  <c r="T286" i="12" s="1"/>
  <c r="U286" i="12" s="1"/>
  <c r="Q300" i="12"/>
  <c r="S300" i="12" s="1"/>
  <c r="R300" i="12"/>
  <c r="T300" i="12" s="1"/>
  <c r="U300" i="12" s="1"/>
  <c r="Q284" i="12"/>
  <c r="S284" i="12" s="1"/>
  <c r="R284" i="12"/>
  <c r="T284" i="12" s="1"/>
  <c r="U284" i="12" s="1"/>
  <c r="Q350" i="12"/>
  <c r="S350" i="12" s="1"/>
  <c r="R350" i="12"/>
  <c r="T350" i="12" s="1"/>
  <c r="U350" i="12" s="1"/>
  <c r="Q294" i="12"/>
  <c r="S294" i="12" s="1"/>
  <c r="R294" i="12"/>
  <c r="T294" i="12" s="1"/>
  <c r="U294" i="12" s="1"/>
  <c r="Q222" i="12"/>
  <c r="S222" i="12" s="1"/>
  <c r="R222" i="12"/>
  <c r="T222" i="12" s="1"/>
  <c r="U222" i="12" s="1"/>
  <c r="Q425" i="12"/>
  <c r="S425" i="12" s="1"/>
  <c r="R425" i="12"/>
  <c r="T425" i="12" s="1"/>
  <c r="U425" i="12" s="1"/>
  <c r="Q423" i="12"/>
  <c r="S423" i="12" s="1"/>
  <c r="R423" i="12"/>
  <c r="T423" i="12" s="1"/>
  <c r="U423" i="12" s="1"/>
  <c r="Q476" i="12"/>
  <c r="S476" i="12" s="1"/>
  <c r="R476" i="12"/>
  <c r="T476" i="12" s="1"/>
  <c r="U476" i="12" s="1"/>
  <c r="Q478" i="12"/>
  <c r="S478" i="12" s="1"/>
  <c r="R478" i="12"/>
  <c r="T478" i="12" s="1"/>
  <c r="U478" i="12" s="1"/>
  <c r="Q415" i="12"/>
  <c r="S415" i="12" s="1"/>
  <c r="R415" i="12"/>
  <c r="T415" i="12" s="1"/>
  <c r="U415" i="12" s="1"/>
  <c r="Q602" i="12"/>
  <c r="S602" i="12" s="1"/>
  <c r="R602" i="12"/>
  <c r="T602" i="12" s="1"/>
  <c r="U602" i="12" s="1"/>
  <c r="Q604" i="12"/>
  <c r="S604" i="12" s="1"/>
  <c r="R604" i="12"/>
  <c r="T604" i="12" s="1"/>
  <c r="U604" i="12" s="1"/>
  <c r="Q606" i="12"/>
  <c r="S606" i="12" s="1"/>
  <c r="R606" i="12"/>
  <c r="T606" i="12" s="1"/>
  <c r="U606" i="12" s="1"/>
  <c r="Q553" i="12"/>
  <c r="S553" i="12" s="1"/>
  <c r="R553" i="12"/>
  <c r="T553" i="12" s="1"/>
  <c r="U553" i="12" s="1"/>
  <c r="Q612" i="12"/>
  <c r="S612" i="12" s="1"/>
  <c r="R612" i="12"/>
  <c r="T612" i="12" s="1"/>
  <c r="U612" i="12" s="1"/>
  <c r="Q565" i="12"/>
  <c r="S565" i="12" s="1"/>
  <c r="R565" i="12"/>
  <c r="T565" i="12" s="1"/>
  <c r="U565" i="12" s="1"/>
  <c r="Q610" i="12"/>
  <c r="S610" i="12" s="1"/>
  <c r="R610" i="12"/>
  <c r="T610" i="12" s="1"/>
  <c r="U610" i="12" s="1"/>
  <c r="Q504" i="12"/>
  <c r="S504" i="12" s="1"/>
  <c r="R504" i="12"/>
  <c r="T504" i="12" s="1"/>
  <c r="U504" i="12" s="1"/>
  <c r="Q555" i="12"/>
  <c r="S555" i="12" s="1"/>
  <c r="R555" i="12"/>
  <c r="T555" i="12" s="1"/>
  <c r="U555" i="12" s="1"/>
  <c r="Q561" i="12"/>
  <c r="S561" i="12" s="1"/>
  <c r="R561" i="12"/>
  <c r="T561" i="12" s="1"/>
  <c r="U561" i="12" s="1"/>
  <c r="R33" i="12"/>
  <c r="T33" i="12" s="1"/>
  <c r="U33" i="12" s="1"/>
  <c r="Q33" i="12"/>
  <c r="S33" i="12" s="1"/>
  <c r="R152" i="11"/>
  <c r="T152" i="11" s="1"/>
  <c r="U152" i="11" s="1"/>
  <c r="Q152" i="11"/>
  <c r="S152" i="11" s="1"/>
  <c r="R89" i="11"/>
  <c r="T89" i="11" s="1"/>
  <c r="U89" i="11" s="1"/>
  <c r="Q89" i="11"/>
  <c r="S89" i="11" s="1"/>
  <c r="Q5" i="11"/>
  <c r="S5" i="11" s="1"/>
  <c r="R5" i="11"/>
  <c r="T5" i="11" s="1"/>
  <c r="U5" i="11" s="1"/>
  <c r="Q7" i="11"/>
  <c r="S7" i="11" s="1"/>
  <c r="R7" i="11"/>
  <c r="T7" i="11" s="1"/>
  <c r="U7" i="11" s="1"/>
  <c r="Q9" i="11"/>
  <c r="S9" i="11" s="1"/>
  <c r="R9" i="11"/>
  <c r="T9" i="11" s="1"/>
  <c r="U9" i="11" s="1"/>
  <c r="Q11" i="11"/>
  <c r="S11" i="11" s="1"/>
  <c r="R11" i="11"/>
  <c r="T11" i="11" s="1"/>
  <c r="U11" i="11" s="1"/>
  <c r="Q13" i="11"/>
  <c r="S13" i="11" s="1"/>
  <c r="R13" i="11"/>
  <c r="T13" i="11" s="1"/>
  <c r="Q15" i="11"/>
  <c r="S15" i="11" s="1"/>
  <c r="R15" i="11"/>
  <c r="T15" i="11" s="1"/>
  <c r="U15" i="11" s="1"/>
  <c r="Q17" i="11"/>
  <c r="S17" i="11" s="1"/>
  <c r="R17" i="11"/>
  <c r="T17" i="11" s="1"/>
  <c r="U17" i="11" s="1"/>
  <c r="Q19" i="11"/>
  <c r="S19" i="11" s="1"/>
  <c r="R19" i="11"/>
  <c r="T19" i="11" s="1"/>
  <c r="U19" i="11" s="1"/>
  <c r="Q21" i="11"/>
  <c r="S21" i="11" s="1"/>
  <c r="R21" i="11"/>
  <c r="T21" i="11" s="1"/>
  <c r="U21" i="11" s="1"/>
  <c r="Q23" i="11"/>
  <c r="S23" i="11" s="1"/>
  <c r="R23" i="11"/>
  <c r="T23" i="11" s="1"/>
  <c r="U23" i="11" s="1"/>
  <c r="Q25" i="11"/>
  <c r="S25" i="11" s="1"/>
  <c r="R25" i="11"/>
  <c r="T25" i="11" s="1"/>
  <c r="U25" i="11" s="1"/>
  <c r="Q27" i="11"/>
  <c r="S27" i="11" s="1"/>
  <c r="R27" i="11"/>
  <c r="T27" i="11" s="1"/>
  <c r="U27" i="11" s="1"/>
  <c r="Q29" i="11"/>
  <c r="S29" i="11" s="1"/>
  <c r="R29" i="11"/>
  <c r="T29" i="11" s="1"/>
  <c r="U29" i="11" s="1"/>
  <c r="Q31" i="11"/>
  <c r="S31" i="11" s="1"/>
  <c r="R31" i="11"/>
  <c r="T31" i="11" s="1"/>
  <c r="U31" i="11" s="1"/>
  <c r="Q33" i="11"/>
  <c r="S33" i="11" s="1"/>
  <c r="R33" i="11"/>
  <c r="T33" i="11" s="1"/>
  <c r="U33" i="11" s="1"/>
  <c r="Q35" i="11"/>
  <c r="S35" i="11" s="1"/>
  <c r="R35" i="11"/>
  <c r="T35" i="11" s="1"/>
  <c r="U35" i="11" s="1"/>
  <c r="Q37" i="11"/>
  <c r="S37" i="11" s="1"/>
  <c r="R37" i="11"/>
  <c r="T37" i="11" s="1"/>
  <c r="U37" i="11" s="1"/>
  <c r="Q39" i="11"/>
  <c r="S39" i="11" s="1"/>
  <c r="R39" i="11"/>
  <c r="T39" i="11" s="1"/>
  <c r="U39" i="11" s="1"/>
  <c r="Q41" i="11"/>
  <c r="S41" i="11" s="1"/>
  <c r="R41" i="11"/>
  <c r="T41" i="11" s="1"/>
  <c r="U41" i="11" s="1"/>
  <c r="Q43" i="11"/>
  <c r="S43" i="11" s="1"/>
  <c r="R43" i="11"/>
  <c r="T43" i="11" s="1"/>
  <c r="U43" i="11" s="1"/>
  <c r="Q45" i="11"/>
  <c r="S45" i="11" s="1"/>
  <c r="R45" i="11"/>
  <c r="T45" i="11" s="1"/>
  <c r="U45" i="11" s="1"/>
  <c r="Q47" i="11"/>
  <c r="S47" i="11" s="1"/>
  <c r="R47" i="11"/>
  <c r="T47" i="11" s="1"/>
  <c r="U47" i="11" s="1"/>
  <c r="Q49" i="11"/>
  <c r="S49" i="11" s="1"/>
  <c r="R49" i="11"/>
  <c r="T49" i="11" s="1"/>
  <c r="U49" i="11" s="1"/>
  <c r="Q51" i="11"/>
  <c r="S51" i="11" s="1"/>
  <c r="R51" i="11"/>
  <c r="T51" i="11" s="1"/>
  <c r="U51" i="11" s="1"/>
  <c r="Q53" i="11"/>
  <c r="S53" i="11" s="1"/>
  <c r="R53" i="11"/>
  <c r="T53" i="11" s="1"/>
  <c r="U53" i="11" s="1"/>
  <c r="Q55" i="11"/>
  <c r="S55" i="11" s="1"/>
  <c r="R55" i="11"/>
  <c r="T55" i="11" s="1"/>
  <c r="U55" i="11" s="1"/>
  <c r="Q57" i="11"/>
  <c r="S57" i="11" s="1"/>
  <c r="R57" i="11"/>
  <c r="T57" i="11" s="1"/>
  <c r="U57" i="11" s="1"/>
  <c r="Q59" i="11"/>
  <c r="S59" i="11" s="1"/>
  <c r="R59" i="11"/>
  <c r="T59" i="11" s="1"/>
  <c r="U59" i="11" s="1"/>
  <c r="Q61" i="11"/>
  <c r="S61" i="11" s="1"/>
  <c r="R61" i="11"/>
  <c r="T61" i="11" s="1"/>
  <c r="U61" i="11" s="1"/>
  <c r="Q63" i="11"/>
  <c r="S63" i="11" s="1"/>
  <c r="R63" i="11"/>
  <c r="T63" i="11" s="1"/>
  <c r="U63" i="11" s="1"/>
  <c r="Q65" i="11"/>
  <c r="S65" i="11" s="1"/>
  <c r="R65" i="11"/>
  <c r="T65" i="11" s="1"/>
  <c r="U65" i="11" s="1"/>
  <c r="Q67" i="11"/>
  <c r="S67" i="11" s="1"/>
  <c r="R67" i="11"/>
  <c r="T67" i="11" s="1"/>
  <c r="U67" i="11" s="1"/>
  <c r="Q69" i="11"/>
  <c r="S69" i="11" s="1"/>
  <c r="R69" i="11"/>
  <c r="T69" i="11" s="1"/>
  <c r="U69" i="11" s="1"/>
  <c r="Q71" i="11"/>
  <c r="S71" i="11" s="1"/>
  <c r="R71" i="11"/>
  <c r="T71" i="11" s="1"/>
  <c r="U71" i="11" s="1"/>
  <c r="Q73" i="11"/>
  <c r="S73" i="11" s="1"/>
  <c r="R73" i="11"/>
  <c r="T73" i="11" s="1"/>
  <c r="U73" i="11" s="1"/>
  <c r="Q75" i="11"/>
  <c r="S75" i="11" s="1"/>
  <c r="R75" i="11"/>
  <c r="T75" i="11" s="1"/>
  <c r="U75" i="11" s="1"/>
  <c r="Q77" i="11"/>
  <c r="S77" i="11" s="1"/>
  <c r="R77" i="11"/>
  <c r="T77" i="11" s="1"/>
  <c r="U77" i="11" s="1"/>
  <c r="Q80" i="11"/>
  <c r="S80" i="11" s="1"/>
  <c r="R80" i="11"/>
  <c r="T80" i="11" s="1"/>
  <c r="U80" i="11" s="1"/>
  <c r="Q82" i="11"/>
  <c r="S82" i="11" s="1"/>
  <c r="R82" i="11"/>
  <c r="T82" i="11" s="1"/>
  <c r="U82" i="11" s="1"/>
  <c r="Q84" i="11"/>
  <c r="S84" i="11" s="1"/>
  <c r="R84" i="11"/>
  <c r="T84" i="11" s="1"/>
  <c r="U84" i="11" s="1"/>
  <c r="Q86" i="11"/>
  <c r="S86" i="11" s="1"/>
  <c r="R86" i="11"/>
  <c r="T86" i="11" s="1"/>
  <c r="U86" i="11" s="1"/>
  <c r="Q91" i="11"/>
  <c r="S91" i="11" s="1"/>
  <c r="R91" i="11"/>
  <c r="T91" i="11" s="1"/>
  <c r="U91" i="11" s="1"/>
  <c r="Q93" i="11"/>
  <c r="S93" i="11" s="1"/>
  <c r="R93" i="11"/>
  <c r="T93" i="11" s="1"/>
  <c r="U93" i="11" s="1"/>
  <c r="Q95" i="11"/>
  <c r="S95" i="11" s="1"/>
  <c r="R95" i="11"/>
  <c r="T95" i="11" s="1"/>
  <c r="U95" i="11" s="1"/>
  <c r="Q97" i="11"/>
  <c r="S97" i="11" s="1"/>
  <c r="R97" i="11"/>
  <c r="T97" i="11" s="1"/>
  <c r="U97" i="11" s="1"/>
  <c r="Q99" i="11"/>
  <c r="S99" i="11" s="1"/>
  <c r="R99" i="11"/>
  <c r="T99" i="11" s="1"/>
  <c r="U99" i="11" s="1"/>
  <c r="Q101" i="11"/>
  <c r="S101" i="11" s="1"/>
  <c r="R101" i="11"/>
  <c r="T101" i="11" s="1"/>
  <c r="U101" i="11" s="1"/>
  <c r="Q103" i="11"/>
  <c r="S103" i="11" s="1"/>
  <c r="R103" i="11"/>
  <c r="T103" i="11" s="1"/>
  <c r="U103" i="11" s="1"/>
  <c r="Q105" i="11"/>
  <c r="S105" i="11" s="1"/>
  <c r="R105" i="11"/>
  <c r="T105" i="11" s="1"/>
  <c r="U105" i="11" s="1"/>
  <c r="Q107" i="11"/>
  <c r="S107" i="11" s="1"/>
  <c r="R107" i="11"/>
  <c r="T107" i="11" s="1"/>
  <c r="U107" i="11" s="1"/>
  <c r="Q109" i="11"/>
  <c r="S109" i="11" s="1"/>
  <c r="R109" i="11"/>
  <c r="T109" i="11" s="1"/>
  <c r="U109" i="11" s="1"/>
  <c r="Q111" i="11"/>
  <c r="S111" i="11" s="1"/>
  <c r="R111" i="11"/>
  <c r="T111" i="11" s="1"/>
  <c r="U111" i="11" s="1"/>
  <c r="Q113" i="11"/>
  <c r="S113" i="11" s="1"/>
  <c r="R113" i="11"/>
  <c r="T113" i="11" s="1"/>
  <c r="U113" i="11" s="1"/>
  <c r="Q115" i="11"/>
  <c r="S115" i="11" s="1"/>
  <c r="R115" i="11"/>
  <c r="T115" i="11" s="1"/>
  <c r="U115" i="11" s="1"/>
  <c r="Q117" i="11"/>
  <c r="S117" i="11" s="1"/>
  <c r="R117" i="11"/>
  <c r="T117" i="11" s="1"/>
  <c r="U117" i="11" s="1"/>
  <c r="Q119" i="11"/>
  <c r="S119" i="11" s="1"/>
  <c r="R119" i="11"/>
  <c r="T119" i="11" s="1"/>
  <c r="U119" i="11" s="1"/>
  <c r="Q121" i="11"/>
  <c r="S121" i="11" s="1"/>
  <c r="R121" i="11"/>
  <c r="T121" i="11" s="1"/>
  <c r="U121" i="11" s="1"/>
  <c r="Q123" i="11"/>
  <c r="S123" i="11" s="1"/>
  <c r="R123" i="11"/>
  <c r="T123" i="11" s="1"/>
  <c r="U123" i="11" s="1"/>
  <c r="Q125" i="11"/>
  <c r="S125" i="11" s="1"/>
  <c r="R125" i="11"/>
  <c r="T125" i="11" s="1"/>
  <c r="U125" i="11" s="1"/>
  <c r="Q127" i="11"/>
  <c r="S127" i="11" s="1"/>
  <c r="R127" i="11"/>
  <c r="T127" i="11" s="1"/>
  <c r="U127" i="11" s="1"/>
  <c r="Q129" i="11"/>
  <c r="S129" i="11" s="1"/>
  <c r="R129" i="11"/>
  <c r="T129" i="11" s="1"/>
  <c r="U129" i="11" s="1"/>
  <c r="Q131" i="11"/>
  <c r="S131" i="11" s="1"/>
  <c r="R131" i="11"/>
  <c r="T131" i="11" s="1"/>
  <c r="U131" i="11" s="1"/>
  <c r="Q133" i="11"/>
  <c r="S133" i="11" s="1"/>
  <c r="R133" i="11"/>
  <c r="T133" i="11" s="1"/>
  <c r="U133" i="11" s="1"/>
  <c r="Q135" i="11"/>
  <c r="S135" i="11" s="1"/>
  <c r="R135" i="11"/>
  <c r="T135" i="11" s="1"/>
  <c r="U135" i="11" s="1"/>
  <c r="Q137" i="11"/>
  <c r="S137" i="11" s="1"/>
  <c r="R137" i="11"/>
  <c r="T137" i="11" s="1"/>
  <c r="U137" i="11" s="1"/>
  <c r="Q139" i="11"/>
  <c r="S139" i="11" s="1"/>
  <c r="R139" i="11"/>
  <c r="T139" i="11" s="1"/>
  <c r="U139" i="11" s="1"/>
  <c r="Q141" i="11"/>
  <c r="S141" i="11" s="1"/>
  <c r="R141" i="11"/>
  <c r="T141" i="11" s="1"/>
  <c r="U141" i="11" s="1"/>
  <c r="Q143" i="11"/>
  <c r="S143" i="11" s="1"/>
  <c r="R143" i="11"/>
  <c r="T143" i="11" s="1"/>
  <c r="U143" i="11" s="1"/>
  <c r="Q145" i="11"/>
  <c r="S145" i="11" s="1"/>
  <c r="R145" i="11"/>
  <c r="T145" i="11" s="1"/>
  <c r="U145" i="11" s="1"/>
  <c r="Q147" i="11"/>
  <c r="S147" i="11" s="1"/>
  <c r="R147" i="11"/>
  <c r="T147" i="11" s="1"/>
  <c r="U147" i="11" s="1"/>
  <c r="Q149" i="11"/>
  <c r="S149" i="11" s="1"/>
  <c r="R149" i="11"/>
  <c r="T149" i="11" s="1"/>
  <c r="U149" i="11" s="1"/>
  <c r="Q154" i="11"/>
  <c r="S154" i="11" s="1"/>
  <c r="W154" i="11" s="1"/>
  <c r="R154" i="11"/>
  <c r="T154" i="11" s="1"/>
  <c r="Q156" i="11"/>
  <c r="S156" i="11" s="1"/>
  <c r="R156" i="11"/>
  <c r="T156" i="11" s="1"/>
  <c r="U156" i="11" s="1"/>
  <c r="Q158" i="11"/>
  <c r="S158" i="11" s="1"/>
  <c r="R158" i="11"/>
  <c r="T158" i="11" s="1"/>
  <c r="U158" i="11" s="1"/>
  <c r="Q160" i="11"/>
  <c r="S160" i="11" s="1"/>
  <c r="R160" i="11"/>
  <c r="T160" i="11" s="1"/>
  <c r="U160" i="11" s="1"/>
  <c r="Q162" i="11"/>
  <c r="S162" i="11" s="1"/>
  <c r="R162" i="11"/>
  <c r="T162" i="11" s="1"/>
  <c r="U162" i="11" s="1"/>
  <c r="Q164" i="11"/>
  <c r="S164" i="11" s="1"/>
  <c r="R164" i="11"/>
  <c r="T164" i="11" s="1"/>
  <c r="U164" i="11" s="1"/>
  <c r="Q166" i="11"/>
  <c r="S166" i="11" s="1"/>
  <c r="R166" i="11"/>
  <c r="T166" i="11" s="1"/>
  <c r="U166" i="11" s="1"/>
  <c r="Q168" i="11"/>
  <c r="S168" i="11" s="1"/>
  <c r="R168" i="11"/>
  <c r="T168" i="11" s="1"/>
  <c r="U168" i="11" s="1"/>
  <c r="Q170" i="11"/>
  <c r="S170" i="11" s="1"/>
  <c r="R170" i="11"/>
  <c r="T170" i="11" s="1"/>
  <c r="U170" i="11" s="1"/>
  <c r="Q172" i="11"/>
  <c r="S172" i="11" s="1"/>
  <c r="R172" i="11"/>
  <c r="T172" i="11" s="1"/>
  <c r="U172" i="11" s="1"/>
  <c r="Q174" i="11"/>
  <c r="S174" i="11" s="1"/>
  <c r="R174" i="11"/>
  <c r="T174" i="11" s="1"/>
  <c r="U174" i="11" s="1"/>
  <c r="Q176" i="11"/>
  <c r="S176" i="11" s="1"/>
  <c r="R176" i="11"/>
  <c r="T176" i="11" s="1"/>
  <c r="U176" i="11" s="1"/>
  <c r="Q178" i="11"/>
  <c r="S178" i="11" s="1"/>
  <c r="R178" i="11"/>
  <c r="T178" i="11" s="1"/>
  <c r="U178" i="11" s="1"/>
  <c r="Q180" i="11"/>
  <c r="S180" i="11" s="1"/>
  <c r="R180" i="11"/>
  <c r="T180" i="11" s="1"/>
  <c r="U180" i="11" s="1"/>
  <c r="Q182" i="11"/>
  <c r="S182" i="11" s="1"/>
  <c r="R182" i="11"/>
  <c r="T182" i="11" s="1"/>
  <c r="U182" i="11" s="1"/>
  <c r="Q184" i="11"/>
  <c r="S184" i="11" s="1"/>
  <c r="R184" i="11"/>
  <c r="T184" i="11" s="1"/>
  <c r="U184" i="11" s="1"/>
  <c r="Q186" i="11"/>
  <c r="S186" i="11" s="1"/>
  <c r="R186" i="11"/>
  <c r="T186" i="11" s="1"/>
  <c r="U186" i="11" s="1"/>
  <c r="Q188" i="11"/>
  <c r="S188" i="11" s="1"/>
  <c r="R188" i="11"/>
  <c r="T188" i="11" s="1"/>
  <c r="U188" i="11" s="1"/>
  <c r="Q190" i="11"/>
  <c r="S190" i="11" s="1"/>
  <c r="R190" i="11"/>
  <c r="T190" i="11" s="1"/>
  <c r="U190" i="11" s="1"/>
  <c r="Q192" i="11"/>
  <c r="S192" i="11" s="1"/>
  <c r="R192" i="11"/>
  <c r="T192" i="11" s="1"/>
  <c r="U192" i="11" s="1"/>
  <c r="Q194" i="11"/>
  <c r="S194" i="11" s="1"/>
  <c r="R194" i="11"/>
  <c r="T194" i="11" s="1"/>
  <c r="U194" i="11" s="1"/>
  <c r="Q196" i="11"/>
  <c r="S196" i="11" s="1"/>
  <c r="R196" i="11"/>
  <c r="T196" i="11" s="1"/>
  <c r="U196" i="11" s="1"/>
  <c r="Q198" i="11"/>
  <c r="S198" i="11" s="1"/>
  <c r="R198" i="11"/>
  <c r="T198" i="11" s="1"/>
  <c r="U198" i="11" s="1"/>
  <c r="Q200" i="11"/>
  <c r="S200" i="11" s="1"/>
  <c r="R200" i="11"/>
  <c r="T200" i="11" s="1"/>
  <c r="U200" i="11" s="1"/>
  <c r="Q202" i="11"/>
  <c r="S202" i="11" s="1"/>
  <c r="R202" i="11"/>
  <c r="T202" i="11" s="1"/>
  <c r="U202" i="11" s="1"/>
  <c r="Q204" i="11"/>
  <c r="S204" i="11" s="1"/>
  <c r="R204" i="11"/>
  <c r="T204" i="11" s="1"/>
  <c r="U204" i="11" s="1"/>
  <c r="Q206" i="11"/>
  <c r="S206" i="11" s="1"/>
  <c r="R206" i="11"/>
  <c r="T206" i="11" s="1"/>
  <c r="U206" i="11" s="1"/>
  <c r="Q208" i="11"/>
  <c r="S208" i="11" s="1"/>
  <c r="R208" i="11"/>
  <c r="T208" i="11" s="1"/>
  <c r="U208" i="11" s="1"/>
  <c r="Q210" i="11"/>
  <c r="S210" i="11" s="1"/>
  <c r="R210" i="11"/>
  <c r="T210" i="11" s="1"/>
  <c r="U210" i="11" s="1"/>
  <c r="Q212" i="11"/>
  <c r="S212" i="11" s="1"/>
  <c r="R212" i="11"/>
  <c r="T212" i="11" s="1"/>
  <c r="U212" i="11" s="1"/>
  <c r="Q214" i="11"/>
  <c r="S214" i="11" s="1"/>
  <c r="R214" i="11"/>
  <c r="T214" i="11" s="1"/>
  <c r="U214" i="11" s="1"/>
  <c r="Q216" i="11"/>
  <c r="S216" i="11" s="1"/>
  <c r="R216" i="11"/>
  <c r="T216" i="11" s="1"/>
  <c r="U216" i="11" s="1"/>
  <c r="Q218" i="11"/>
  <c r="S218" i="11" s="1"/>
  <c r="R218" i="11"/>
  <c r="T218" i="11" s="1"/>
  <c r="U218" i="11" s="1"/>
  <c r="Q220" i="11"/>
  <c r="S220" i="11" s="1"/>
  <c r="R220" i="11"/>
  <c r="T220" i="11" s="1"/>
  <c r="U220" i="11" s="1"/>
  <c r="Q222" i="11"/>
  <c r="S222" i="11" s="1"/>
  <c r="R222" i="11"/>
  <c r="T222" i="11" s="1"/>
  <c r="U222" i="11" s="1"/>
  <c r="Q224" i="11"/>
  <c r="S224" i="11" s="1"/>
  <c r="R224" i="11"/>
  <c r="T224" i="11" s="1"/>
  <c r="U224" i="11" s="1"/>
  <c r="Q226" i="11"/>
  <c r="S226" i="11" s="1"/>
  <c r="R226" i="11"/>
  <c r="T226" i="11" s="1"/>
  <c r="U226" i="11" s="1"/>
  <c r="Q228" i="11"/>
  <c r="S228" i="11" s="1"/>
  <c r="R228" i="11"/>
  <c r="T228" i="11" s="1"/>
  <c r="U228" i="11" s="1"/>
  <c r="Q230" i="11"/>
  <c r="S230" i="11" s="1"/>
  <c r="R230" i="11"/>
  <c r="T230" i="11" s="1"/>
  <c r="U230" i="11" s="1"/>
  <c r="Q232" i="11"/>
  <c r="S232" i="11" s="1"/>
  <c r="R232" i="11"/>
  <c r="T232" i="11" s="1"/>
  <c r="U232" i="11" s="1"/>
  <c r="Q234" i="11"/>
  <c r="S234" i="11" s="1"/>
  <c r="R234" i="11"/>
  <c r="T234" i="11" s="1"/>
  <c r="U234" i="11" s="1"/>
  <c r="Q236" i="11"/>
  <c r="S236" i="11" s="1"/>
  <c r="R236" i="11"/>
  <c r="T236" i="11" s="1"/>
  <c r="U236" i="11" s="1"/>
  <c r="Q238" i="11"/>
  <c r="S238" i="11" s="1"/>
  <c r="R238" i="11"/>
  <c r="T238" i="11" s="1"/>
  <c r="U238" i="11" s="1"/>
  <c r="Q240" i="11"/>
  <c r="S240" i="11" s="1"/>
  <c r="R240" i="11"/>
  <c r="T240" i="11" s="1"/>
  <c r="U240" i="11" s="1"/>
  <c r="Q242" i="11"/>
  <c r="S242" i="11" s="1"/>
  <c r="R242" i="11"/>
  <c r="T242" i="11" s="1"/>
  <c r="U242" i="11" s="1"/>
  <c r="Q244" i="11"/>
  <c r="S244" i="11" s="1"/>
  <c r="R244" i="11"/>
  <c r="T244" i="11" s="1"/>
  <c r="U244" i="11" s="1"/>
  <c r="Q246" i="11"/>
  <c r="S246" i="11" s="1"/>
  <c r="R246" i="11"/>
  <c r="T246" i="11" s="1"/>
  <c r="U246" i="11" s="1"/>
  <c r="Q248" i="11"/>
  <c r="S248" i="11" s="1"/>
  <c r="R248" i="11"/>
  <c r="T248" i="11" s="1"/>
  <c r="U248" i="11" s="1"/>
  <c r="R3" i="11"/>
  <c r="T3" i="11" s="1"/>
  <c r="U3" i="11" s="1"/>
  <c r="Q3" i="11"/>
  <c r="S3" i="11" s="1"/>
  <c r="U111" i="12" l="1"/>
  <c r="X111" i="12" s="1"/>
  <c r="W111" i="12"/>
  <c r="U154" i="11"/>
  <c r="X154" i="11" s="1"/>
  <c r="U13" i="11"/>
  <c r="X13" i="11" s="1"/>
  <c r="W54" i="12"/>
  <c r="X54" i="12"/>
  <c r="X49" i="11"/>
  <c r="W49" i="11"/>
  <c r="X364" i="12"/>
  <c r="W13" i="11"/>
  <c r="W364" i="12"/>
  <c r="V421" i="12"/>
  <c r="X421" i="12" s="1"/>
  <c r="V350" i="12"/>
  <c r="X350" i="12" s="1"/>
  <c r="V348" i="12"/>
  <c r="X348" i="12" s="1"/>
  <c r="V252" i="12"/>
  <c r="X252" i="12" s="1"/>
  <c r="V254" i="12"/>
  <c r="W254" i="12" s="1"/>
  <c r="V236" i="9"/>
  <c r="V298" i="9"/>
  <c r="V366" i="9"/>
  <c r="V334" i="9"/>
  <c r="V332" i="9"/>
  <c r="V300" i="9"/>
  <c r="V318" i="9"/>
  <c r="V310" i="9"/>
  <c r="V378" i="9"/>
  <c r="V324" i="9"/>
  <c r="V168" i="9"/>
  <c r="V126" i="9"/>
  <c r="V192" i="9"/>
  <c r="V132" i="9"/>
  <c r="V160" i="9"/>
  <c r="V63" i="9"/>
  <c r="V114" i="9"/>
  <c r="V272" i="9"/>
  <c r="V86" i="9"/>
  <c r="V198" i="9"/>
  <c r="V214" i="9"/>
  <c r="V61" i="9"/>
  <c r="V25" i="9"/>
  <c r="V328" i="9"/>
  <c r="V296" i="9"/>
  <c r="V202" i="9"/>
  <c r="V262" i="9"/>
  <c r="V260" i="9"/>
  <c r="V390" i="9"/>
  <c r="V374" i="9"/>
  <c r="V330" i="9"/>
  <c r="V266" i="9"/>
  <c r="V370" i="9"/>
  <c r="V314" i="9"/>
  <c r="V180" i="9"/>
  <c r="V154" i="9"/>
  <c r="V120" i="9"/>
  <c r="V27" i="9"/>
  <c r="V140" i="9"/>
  <c r="V124" i="9"/>
  <c r="V144" i="9"/>
  <c r="V280" i="9"/>
  <c r="V196" i="9"/>
  <c r="V78" i="9"/>
  <c r="V112" i="9"/>
  <c r="V174" i="9"/>
  <c r="V90" i="9"/>
  <c r="V33" i="9"/>
  <c r="V336" i="9"/>
  <c r="V234" i="9"/>
  <c r="V362" i="9"/>
  <c r="V292" i="9"/>
  <c r="V238" i="9"/>
  <c r="V340" i="9"/>
  <c r="V386" i="9"/>
  <c r="V348" i="9"/>
  <c r="V312" i="9"/>
  <c r="V186" i="9"/>
  <c r="V71" i="9"/>
  <c r="V118" i="9"/>
  <c r="V55" i="9"/>
  <c r="V53" i="9"/>
  <c r="V164" i="9"/>
  <c r="V65" i="9"/>
  <c r="V218" i="9"/>
  <c r="V258" i="9"/>
  <c r="V96" i="9"/>
  <c r="V108" i="9"/>
  <c r="V88" i="9"/>
  <c r="V11" i="9"/>
  <c r="V346" i="9"/>
  <c r="V242" i="9"/>
  <c r="V278" i="9"/>
  <c r="V360" i="9"/>
  <c r="V344" i="9"/>
  <c r="V226" i="9"/>
  <c r="V254" i="9"/>
  <c r="V182" i="9"/>
  <c r="V104" i="9"/>
  <c r="V166" i="9"/>
  <c r="V252" i="9"/>
  <c r="V122" i="9"/>
  <c r="V57" i="9"/>
  <c r="V100" i="9"/>
  <c r="V306" i="9"/>
  <c r="V98" i="9"/>
  <c r="V94" i="9"/>
  <c r="V134" i="9"/>
  <c r="V21" i="9"/>
  <c r="V13" i="9"/>
  <c r="V5" i="9"/>
  <c r="V156" i="9"/>
  <c r="V350" i="9"/>
  <c r="V358" i="9"/>
  <c r="V364" i="9"/>
  <c r="V290" i="9"/>
  <c r="V286" i="9"/>
  <c r="V320" i="9"/>
  <c r="V354" i="9"/>
  <c r="V250" i="9"/>
  <c r="V326" i="9"/>
  <c r="V232" i="9"/>
  <c r="V170" i="9"/>
  <c r="V59" i="9"/>
  <c r="V82" i="9"/>
  <c r="V150" i="9"/>
  <c r="V41" i="9"/>
  <c r="V67" i="9"/>
  <c r="V43" i="9"/>
  <c r="V200" i="9"/>
  <c r="V142" i="9"/>
  <c r="V204" i="9"/>
  <c r="V110" i="9"/>
  <c r="V3" i="9"/>
  <c r="V37" i="9"/>
  <c r="V23" i="9"/>
  <c r="V176" i="9"/>
  <c r="V382" i="9"/>
  <c r="V322" i="9"/>
  <c r="V130" i="9"/>
  <c r="V308" i="9"/>
  <c r="V17" i="9"/>
  <c r="V31" i="9"/>
  <c r="V304" i="9"/>
  <c r="V356" i="9"/>
  <c r="V372" i="9"/>
  <c r="V248" i="9"/>
  <c r="V84" i="9"/>
  <c r="V158" i="9"/>
  <c r="V216" i="9"/>
  <c r="V210" i="9"/>
  <c r="V29" i="9"/>
  <c r="V352" i="9"/>
  <c r="V338" i="9"/>
  <c r="V270" i="9"/>
  <c r="V246" i="9"/>
  <c r="V152" i="9"/>
  <c r="V51" i="9"/>
  <c r="V194" i="9"/>
  <c r="V162" i="9"/>
  <c r="V35" i="9"/>
  <c r="V388" i="9"/>
  <c r="V294" i="9"/>
  <c r="V342" i="9"/>
  <c r="V184" i="9"/>
  <c r="V106" i="9"/>
  <c r="V136" i="9"/>
  <c r="V9" i="9"/>
  <c r="V212" i="9"/>
  <c r="V380" i="9"/>
  <c r="V178" i="9"/>
  <c r="V376" i="9"/>
  <c r="V172" i="9"/>
  <c r="V76" i="9"/>
  <c r="V190" i="9"/>
  <c r="V80" i="9"/>
  <c r="V208" i="9"/>
  <c r="V224" i="9"/>
  <c r="V274" i="9"/>
  <c r="V146" i="9"/>
  <c r="V206" i="9"/>
  <c r="V49" i="9"/>
  <c r="V19" i="9"/>
  <c r="V384" i="9"/>
  <c r="V73" i="9"/>
  <c r="V92" i="9"/>
  <c r="V302" i="9"/>
  <c r="V69" i="9"/>
  <c r="V138" i="9"/>
  <c r="V116" i="9"/>
  <c r="V47" i="9"/>
  <c r="V39" i="9"/>
  <c r="V228" i="9"/>
  <c r="V316" i="9"/>
  <c r="V148" i="9"/>
  <c r="V288" i="9"/>
  <c r="V15" i="9"/>
  <c r="V91" i="12"/>
  <c r="W91" i="12" s="1"/>
  <c r="V398" i="12"/>
  <c r="W398" i="12" s="1"/>
  <c r="V176" i="12"/>
  <c r="X176" i="12" s="1"/>
  <c r="V95" i="12"/>
  <c r="X95" i="12" s="1"/>
  <c r="V380" i="12"/>
  <c r="X380" i="12" s="1"/>
  <c r="V13" i="12"/>
  <c r="X854" i="8"/>
  <c r="X838" i="8"/>
  <c r="X822" i="8"/>
  <c r="X806" i="8"/>
  <c r="X790" i="8"/>
  <c r="X774" i="8"/>
  <c r="X758" i="8"/>
  <c r="X742" i="8"/>
  <c r="X850" i="8"/>
  <c r="X834" i="8"/>
  <c r="X818" i="8"/>
  <c r="X802" i="8"/>
  <c r="X786" i="8"/>
  <c r="X770" i="8"/>
  <c r="X754" i="8"/>
  <c r="X738" i="8"/>
  <c r="X832" i="8"/>
  <c r="X816" i="8"/>
  <c r="X800" i="8"/>
  <c r="X784" i="8"/>
  <c r="X768" i="8"/>
  <c r="X828" i="8"/>
  <c r="X812" i="8"/>
  <c r="X796" i="8"/>
  <c r="X780" i="8"/>
  <c r="X764" i="8"/>
  <c r="X748" i="8"/>
  <c r="X732" i="8"/>
  <c r="X840" i="8"/>
  <c r="X824" i="8"/>
  <c r="X808" i="8"/>
  <c r="X792" i="8"/>
  <c r="X776" i="8"/>
  <c r="X760" i="8"/>
  <c r="X744" i="8"/>
  <c r="X728" i="8"/>
  <c r="X830" i="8"/>
  <c r="X788" i="8"/>
  <c r="X750" i="8"/>
  <c r="X722" i="8"/>
  <c r="X706" i="8"/>
  <c r="X691" i="8"/>
  <c r="X675" i="8"/>
  <c r="X659" i="8"/>
  <c r="X643" i="8"/>
  <c r="X627" i="8"/>
  <c r="X611" i="8"/>
  <c r="X595" i="8"/>
  <c r="X579" i="8"/>
  <c r="X563" i="8"/>
  <c r="X547" i="8"/>
  <c r="X515" i="8"/>
  <c r="X499" i="8"/>
  <c r="X483" i="8"/>
  <c r="X467" i="8"/>
  <c r="X451" i="8"/>
  <c r="X435" i="8"/>
  <c r="X419" i="8"/>
  <c r="X403" i="8"/>
  <c r="X387" i="8"/>
  <c r="X371" i="8"/>
  <c r="X355" i="8"/>
  <c r="X323" i="8"/>
  <c r="X307" i="8"/>
  <c r="X291" i="8"/>
  <c r="X275" i="8"/>
  <c r="X826" i="8"/>
  <c r="X782" i="8"/>
  <c r="X746" i="8"/>
  <c r="X720" i="8"/>
  <c r="X704" i="8"/>
  <c r="X689" i="8"/>
  <c r="X673" i="8"/>
  <c r="X657" i="8"/>
  <c r="X641" i="8"/>
  <c r="X625" i="8"/>
  <c r="X609" i="8"/>
  <c r="X593" i="8"/>
  <c r="X577" i="8"/>
  <c r="X561" i="8"/>
  <c r="X545" i="8"/>
  <c r="X513" i="8"/>
  <c r="X497" i="8"/>
  <c r="X481" i="8"/>
  <c r="X465" i="8"/>
  <c r="X449" i="8"/>
  <c r="X433" i="8"/>
  <c r="X417" i="8"/>
  <c r="X401" i="8"/>
  <c r="X385" i="8"/>
  <c r="X369" i="8"/>
  <c r="X353" i="8"/>
  <c r="X337" i="8"/>
  <c r="X321" i="8"/>
  <c r="X305" i="8"/>
  <c r="X289" i="8"/>
  <c r="X273" i="8"/>
  <c r="X257" i="8"/>
  <c r="X241" i="8"/>
  <c r="X225" i="8"/>
  <c r="X193" i="8"/>
  <c r="X177" i="8"/>
  <c r="X161" i="8"/>
  <c r="X145" i="8"/>
  <c r="X129" i="8"/>
  <c r="X113" i="8"/>
  <c r="X97" i="8"/>
  <c r="X81" i="8"/>
  <c r="X65" i="8"/>
  <c r="X49" i="8"/>
  <c r="X33" i="8"/>
  <c r="X383" i="8"/>
  <c r="X351" i="8"/>
  <c r="X319" i="8"/>
  <c r="X287" i="8"/>
  <c r="X255" i="8"/>
  <c r="X223" i="8"/>
  <c r="X191" i="8"/>
  <c r="X159" i="8"/>
  <c r="X127" i="8"/>
  <c r="X95" i="8"/>
  <c r="X63" i="8"/>
  <c r="X31" i="8"/>
  <c r="X477" i="8"/>
  <c r="X413" i="8"/>
  <c r="X365" i="8"/>
  <c r="X820" i="8"/>
  <c r="X778" i="8"/>
  <c r="X740" i="8"/>
  <c r="X718" i="8"/>
  <c r="X702" i="8"/>
  <c r="X687" i="8"/>
  <c r="X671" i="8"/>
  <c r="X655" i="8"/>
  <c r="X639" i="8"/>
  <c r="X623" i="8"/>
  <c r="X607" i="8"/>
  <c r="X591" i="8"/>
  <c r="X575" i="8"/>
  <c r="X559" i="8"/>
  <c r="X543" i="8"/>
  <c r="X527" i="8"/>
  <c r="X511" i="8"/>
  <c r="X495" i="8"/>
  <c r="X479" i="8"/>
  <c r="X447" i="8"/>
  <c r="X415" i="8"/>
  <c r="X399" i="8"/>
  <c r="X367" i="8"/>
  <c r="X335" i="8"/>
  <c r="X303" i="8"/>
  <c r="X271" i="8"/>
  <c r="X239" i="8"/>
  <c r="X207" i="8"/>
  <c r="X175" i="8"/>
  <c r="X143" i="8"/>
  <c r="X111" i="8"/>
  <c r="X79" i="8"/>
  <c r="X47" i="8"/>
  <c r="X493" i="8"/>
  <c r="X429" i="8"/>
  <c r="X381" i="8"/>
  <c r="X333" i="8"/>
  <c r="X772" i="8"/>
  <c r="X736" i="8"/>
  <c r="X716" i="8"/>
  <c r="X700" i="8"/>
  <c r="X685" i="8"/>
  <c r="X669" i="8"/>
  <c r="X653" i="8"/>
  <c r="X637" i="8"/>
  <c r="X621" i="8"/>
  <c r="X605" i="8"/>
  <c r="X589" i="8"/>
  <c r="X573" i="8"/>
  <c r="X557" i="8"/>
  <c r="X541" i="8"/>
  <c r="X525" i="8"/>
  <c r="X509" i="8"/>
  <c r="X461" i="8"/>
  <c r="X445" i="8"/>
  <c r="X397" i="8"/>
  <c r="X349" i="8"/>
  <c r="X852" i="8"/>
  <c r="X810" i="8"/>
  <c r="X766" i="8"/>
  <c r="X734" i="8"/>
  <c r="X714" i="8"/>
  <c r="X698" i="8"/>
  <c r="X683" i="8"/>
  <c r="X667" i="8"/>
  <c r="X651" i="8"/>
  <c r="X635" i="8"/>
  <c r="X603" i="8"/>
  <c r="X587" i="8"/>
  <c r="X571" i="8"/>
  <c r="X555" i="8"/>
  <c r="X539" i="8"/>
  <c r="X523" i="8"/>
  <c r="X491" i="8"/>
  <c r="X475" i="8"/>
  <c r="X459" i="8"/>
  <c r="X411" i="8"/>
  <c r="X395" i="8"/>
  <c r="X379" i="8"/>
  <c r="X363" i="8"/>
  <c r="X347" i="8"/>
  <c r="X331" i="8"/>
  <c r="X315" i="8"/>
  <c r="X299" i="8"/>
  <c r="X283" i="8"/>
  <c r="X804" i="8"/>
  <c r="X762" i="8"/>
  <c r="X730" i="8"/>
  <c r="X712" i="8"/>
  <c r="X697" i="8"/>
  <c r="X681" i="8"/>
  <c r="X665" i="8"/>
  <c r="X649" i="8"/>
  <c r="X633" i="8"/>
  <c r="X617" i="8"/>
  <c r="X601" i="8"/>
  <c r="X585" i="8"/>
  <c r="X569" i="8"/>
  <c r="X553" i="8"/>
  <c r="X537" i="8"/>
  <c r="X521" i="8"/>
  <c r="X489" i="8"/>
  <c r="X473" i="8"/>
  <c r="X457" i="8"/>
  <c r="X441" i="8"/>
  <c r="X425" i="8"/>
  <c r="X409" i="8"/>
  <c r="X393" i="8"/>
  <c r="X377" i="8"/>
  <c r="X361" i="8"/>
  <c r="X345" i="8"/>
  <c r="X329" i="8"/>
  <c r="X313" i="8"/>
  <c r="X297" i="8"/>
  <c r="X281" i="8"/>
  <c r="X265" i="8"/>
  <c r="X249" i="8"/>
  <c r="X233" i="8"/>
  <c r="X217" i="8"/>
  <c r="X201" i="8"/>
  <c r="X185" i="8"/>
  <c r="X169" i="8"/>
  <c r="X153" i="8"/>
  <c r="X137" i="8"/>
  <c r="X121" i="8"/>
  <c r="X105" i="8"/>
  <c r="X89" i="8"/>
  <c r="X73" i="8"/>
  <c r="X57" i="8"/>
  <c r="X9" i="8"/>
  <c r="X836" i="8"/>
  <c r="X752" i="8"/>
  <c r="X708" i="8"/>
  <c r="X677" i="8"/>
  <c r="X798" i="8"/>
  <c r="X756" i="8"/>
  <c r="X726" i="8"/>
  <c r="X710" i="8"/>
  <c r="X695" i="8"/>
  <c r="X679" i="8"/>
  <c r="X663" i="8"/>
  <c r="X647" i="8"/>
  <c r="X631" i="8"/>
  <c r="X615" i="8"/>
  <c r="X599" i="8"/>
  <c r="X583" i="8"/>
  <c r="X567" i="8"/>
  <c r="X551" i="8"/>
  <c r="X535" i="8"/>
  <c r="X519" i="8"/>
  <c r="X487" i="8"/>
  <c r="X471" i="8"/>
  <c r="X455" i="8"/>
  <c r="X439" i="8"/>
  <c r="X391" i="8"/>
  <c r="X375" i="8"/>
  <c r="X359" i="8"/>
  <c r="X343" i="8"/>
  <c r="X327" i="8"/>
  <c r="X311" i="8"/>
  <c r="X295" i="8"/>
  <c r="X279" i="8"/>
  <c r="X263" i="8"/>
  <c r="X247" i="8"/>
  <c r="X231" i="8"/>
  <c r="X215" i="8"/>
  <c r="X199" i="8"/>
  <c r="X183" i="8"/>
  <c r="X167" i="8"/>
  <c r="X151" i="8"/>
  <c r="X135" i="8"/>
  <c r="X119" i="8"/>
  <c r="X103" i="8"/>
  <c r="X87" i="8"/>
  <c r="X71" i="8"/>
  <c r="X55" i="8"/>
  <c r="X39" i="8"/>
  <c r="X23" i="8"/>
  <c r="X7" i="8"/>
  <c r="X794" i="8"/>
  <c r="X724" i="8"/>
  <c r="X693" i="8"/>
  <c r="X661" i="8"/>
  <c r="X533" i="8"/>
  <c r="X405" i="8"/>
  <c r="X301" i="8"/>
  <c r="X253" i="8"/>
  <c r="X221" i="8"/>
  <c r="X189" i="8"/>
  <c r="X157" i="8"/>
  <c r="X29" i="8"/>
  <c r="X389" i="8"/>
  <c r="X155" i="8"/>
  <c r="X59" i="8"/>
  <c r="X629" i="8"/>
  <c r="X373" i="8"/>
  <c r="X285" i="8"/>
  <c r="X245" i="8"/>
  <c r="X213" i="8"/>
  <c r="X181" i="8"/>
  <c r="X149" i="8"/>
  <c r="X117" i="8"/>
  <c r="X85" i="8"/>
  <c r="X53" i="8"/>
  <c r="X115" i="8"/>
  <c r="X51" i="8"/>
  <c r="X19" i="8"/>
  <c r="X597" i="8"/>
  <c r="X341" i="8"/>
  <c r="X269" i="8"/>
  <c r="X205" i="8"/>
  <c r="X141" i="8"/>
  <c r="X77" i="8"/>
  <c r="X13" i="8"/>
  <c r="X37" i="8"/>
  <c r="X421" i="8"/>
  <c r="X227" i="8"/>
  <c r="X35" i="8"/>
  <c r="X93" i="8"/>
  <c r="X517" i="8"/>
  <c r="X251" i="8"/>
  <c r="X187" i="8"/>
  <c r="X91" i="8"/>
  <c r="X613" i="8"/>
  <c r="X485" i="8"/>
  <c r="X357" i="8"/>
  <c r="X277" i="8"/>
  <c r="X243" i="8"/>
  <c r="X211" i="8"/>
  <c r="X179" i="8"/>
  <c r="X147" i="8"/>
  <c r="X83" i="8"/>
  <c r="X469" i="8"/>
  <c r="X237" i="8"/>
  <c r="X173" i="8"/>
  <c r="X109" i="8"/>
  <c r="X45" i="8"/>
  <c r="X5" i="8"/>
  <c r="X309" i="8"/>
  <c r="X195" i="8"/>
  <c r="X99" i="8"/>
  <c r="X3" i="8"/>
  <c r="X61" i="8"/>
  <c r="X581" i="8"/>
  <c r="X453" i="8"/>
  <c r="X325" i="8"/>
  <c r="X267" i="8"/>
  <c r="X235" i="8"/>
  <c r="X203" i="8"/>
  <c r="X171" i="8"/>
  <c r="X139" i="8"/>
  <c r="X107" i="8"/>
  <c r="X75" i="8"/>
  <c r="X43" i="8"/>
  <c r="X11" i="8"/>
  <c r="X565" i="8"/>
  <c r="X437" i="8"/>
  <c r="X261" i="8"/>
  <c r="X229" i="8"/>
  <c r="X197" i="8"/>
  <c r="X165" i="8"/>
  <c r="X133" i="8"/>
  <c r="X101" i="8"/>
  <c r="X69" i="8"/>
  <c r="X549" i="8"/>
  <c r="X259" i="8"/>
  <c r="X163" i="8"/>
  <c r="X67" i="8"/>
  <c r="X125" i="8"/>
  <c r="X645" i="8"/>
  <c r="X293" i="8"/>
  <c r="X219" i="8"/>
  <c r="X123" i="8"/>
  <c r="X27" i="8"/>
  <c r="X531" i="8"/>
  <c r="X443" i="8"/>
  <c r="X317" i="8"/>
  <c r="V222" i="9"/>
  <c r="V220" i="9"/>
  <c r="V284" i="9"/>
  <c r="V276" i="9"/>
  <c r="V230" i="9"/>
  <c r="V268" i="9"/>
  <c r="V282" i="9"/>
  <c r="V7" i="9"/>
  <c r="V368" i="9"/>
  <c r="V188" i="9"/>
  <c r="X507" i="8"/>
  <c r="X131" i="8"/>
  <c r="X848" i="8"/>
  <c r="X844" i="8"/>
  <c r="X505" i="8"/>
  <c r="X15" i="8"/>
  <c r="X846" i="8"/>
  <c r="X25" i="8"/>
  <c r="X842" i="8"/>
  <c r="X21" i="8"/>
  <c r="V561" i="12"/>
  <c r="W561" i="12" s="1"/>
  <c r="V604" i="12"/>
  <c r="W604" i="12" s="1"/>
  <c r="V294" i="12"/>
  <c r="W294" i="12" s="1"/>
  <c r="V264" i="12"/>
  <c r="W264" i="12" s="1"/>
  <c r="V362" i="12"/>
  <c r="W362" i="12" s="1"/>
  <c r="V592" i="12"/>
  <c r="W592" i="12" s="1"/>
  <c r="V579" i="12"/>
  <c r="W579" i="12" s="1"/>
  <c r="V498" i="12"/>
  <c r="W498" i="12" s="1"/>
  <c r="V583" i="12"/>
  <c r="W583" i="12" s="1"/>
  <c r="V338" i="12"/>
  <c r="W338" i="12" s="1"/>
  <c r="V346" i="12"/>
  <c r="W346" i="12" s="1"/>
  <c r="V447" i="12"/>
  <c r="W447" i="12" s="1"/>
  <c r="V458" i="12"/>
  <c r="W458" i="12" s="1"/>
  <c r="V445" i="12"/>
  <c r="W445" i="12" s="1"/>
  <c r="V298" i="12"/>
  <c r="W298" i="12" s="1"/>
  <c r="V268" i="12"/>
  <c r="W268" i="12" s="1"/>
  <c r="V402" i="12"/>
  <c r="W402" i="12" s="1"/>
  <c r="V376" i="12"/>
  <c r="X376" i="12" s="1"/>
  <c r="V240" i="12"/>
  <c r="X240" i="12" s="1"/>
  <c r="V188" i="12"/>
  <c r="W188" i="12" s="1"/>
  <c r="V417" i="12"/>
  <c r="X417" i="12" s="1"/>
  <c r="V292" i="12"/>
  <c r="X292" i="12" s="1"/>
  <c r="V437" i="12"/>
  <c r="V433" i="12"/>
  <c r="W433" i="12" s="1"/>
  <c r="V194" i="12"/>
  <c r="W194" i="12" s="1"/>
  <c r="V306" i="12"/>
  <c r="W306" i="12" s="1"/>
  <c r="V113" i="12"/>
  <c r="W113" i="12" s="1"/>
  <c r="V56" i="12"/>
  <c r="V143" i="12"/>
  <c r="V137" i="12"/>
  <c r="W137" i="12" s="1"/>
  <c r="V62" i="12"/>
  <c r="V75" i="12"/>
  <c r="V41" i="12"/>
  <c r="X41" i="12" s="1"/>
  <c r="V93" i="12"/>
  <c r="V147" i="12"/>
  <c r="V89" i="12"/>
  <c r="V170" i="12"/>
  <c r="V555" i="12"/>
  <c r="V602" i="12"/>
  <c r="V492" i="12"/>
  <c r="V431" i="12"/>
  <c r="V370" i="12"/>
  <c r="V490" i="12"/>
  <c r="V508" i="12"/>
  <c r="V270" i="12"/>
  <c r="V344" i="12"/>
  <c r="V488" i="12"/>
  <c r="V449" i="12"/>
  <c r="V480" i="12"/>
  <c r="V202" i="12"/>
  <c r="V168" i="12"/>
  <c r="W168" i="12" s="1"/>
  <c r="V400" i="12"/>
  <c r="W400" i="12" s="1"/>
  <c r="V441" i="12"/>
  <c r="W441" i="12" s="1"/>
  <c r="V178" i="12"/>
  <c r="W178" i="12" s="1"/>
  <c r="V186" i="12"/>
  <c r="W186" i="12" s="1"/>
  <c r="V358" i="12"/>
  <c r="X358" i="12" s="1"/>
  <c r="V274" i="12"/>
  <c r="X274" i="12" s="1"/>
  <c r="V419" i="12"/>
  <c r="X419" i="12" s="1"/>
  <c r="V435" i="12"/>
  <c r="X435" i="12" s="1"/>
  <c r="V590" i="12"/>
  <c r="X590" i="12" s="1"/>
  <c r="V52" i="12"/>
  <c r="V342" i="12"/>
  <c r="X342" i="12" s="1"/>
  <c r="V69" i="12"/>
  <c r="X69" i="12" s="1"/>
  <c r="V85" i="12"/>
  <c r="W85" i="12" s="1"/>
  <c r="V66" i="12"/>
  <c r="X66" i="12" s="1"/>
  <c r="V105" i="12"/>
  <c r="W105" i="12" s="1"/>
  <c r="V174" i="12"/>
  <c r="X174" i="12" s="1"/>
  <c r="V141" i="12"/>
  <c r="W141" i="12" s="1"/>
  <c r="V39" i="12"/>
  <c r="W39" i="12" s="1"/>
  <c r="V149" i="12"/>
  <c r="W149" i="12" s="1"/>
  <c r="V87" i="12"/>
  <c r="W87" i="12" s="1"/>
  <c r="V184" i="12"/>
  <c r="W184" i="12" s="1"/>
  <c r="V504" i="12"/>
  <c r="W504" i="12" s="1"/>
  <c r="V415" i="12"/>
  <c r="W415" i="12" s="1"/>
  <c r="V284" i="12"/>
  <c r="W284" i="12" s="1"/>
  <c r="V466" i="12"/>
  <c r="W466" i="12" s="1"/>
  <c r="V464" i="12"/>
  <c r="W464" i="12" s="1"/>
  <c r="V598" i="12"/>
  <c r="X598" i="12" s="1"/>
  <c r="V360" i="12"/>
  <c r="W360" i="12" s="1"/>
  <c r="V587" i="12"/>
  <c r="W587" i="12" s="1"/>
  <c r="V198" i="12"/>
  <c r="W198" i="12" s="1"/>
  <c r="V324" i="12"/>
  <c r="X324" i="12" s="1"/>
  <c r="V262" i="12"/>
  <c r="W262" i="12" s="1"/>
  <c r="V472" i="12"/>
  <c r="W472" i="12" s="1"/>
  <c r="V545" i="12"/>
  <c r="W545" i="12" s="1"/>
  <c r="V443" i="12"/>
  <c r="W443" i="12" s="1"/>
  <c r="V238" i="12"/>
  <c r="W238" i="12" s="1"/>
  <c r="V160" i="12"/>
  <c r="V510" i="12"/>
  <c r="V368" i="12"/>
  <c r="V366" i="12"/>
  <c r="W366" i="12" s="1"/>
  <c r="V523" i="12"/>
  <c r="X523" i="12" s="1"/>
  <c r="V310" i="12"/>
  <c r="X310" i="12" s="1"/>
  <c r="V256" i="12"/>
  <c r="X256" i="12" s="1"/>
  <c r="V531" i="12"/>
  <c r="X531" i="12" s="1"/>
  <c r="V83" i="12"/>
  <c r="W83" i="12" s="1"/>
  <c r="V266" i="12"/>
  <c r="W266" i="12" s="1"/>
  <c r="V47" i="12"/>
  <c r="X47" i="12" s="1"/>
  <c r="V64" i="12"/>
  <c r="X64" i="12" s="1"/>
  <c r="V79" i="12"/>
  <c r="W79" i="12" s="1"/>
  <c r="V156" i="12"/>
  <c r="X156" i="12" s="1"/>
  <c r="V131" i="12"/>
  <c r="X131" i="12" s="1"/>
  <c r="V73" i="12"/>
  <c r="X73" i="12" s="1"/>
  <c r="V15" i="12"/>
  <c r="X15" i="12" s="1"/>
  <c r="V125" i="12"/>
  <c r="X125" i="12" s="1"/>
  <c r="V145" i="12"/>
  <c r="X145" i="12" s="1"/>
  <c r="V71" i="12"/>
  <c r="X71" i="12" s="1"/>
  <c r="V25" i="12"/>
  <c r="X25" i="12" s="1"/>
  <c r="V610" i="12"/>
  <c r="W610" i="12" s="1"/>
  <c r="V478" i="12"/>
  <c r="V300" i="12"/>
  <c r="X300" i="12" s="1"/>
  <c r="V392" i="12"/>
  <c r="V374" i="12"/>
  <c r="W374" i="12" s="1"/>
  <c r="V596" i="12"/>
  <c r="V573" i="12"/>
  <c r="X573" i="12" s="1"/>
  <c r="V394" i="12"/>
  <c r="X394" i="12" s="1"/>
  <c r="V228" i="12"/>
  <c r="W228" i="12" s="1"/>
  <c r="V322" i="12"/>
  <c r="X322" i="12" s="1"/>
  <c r="V474" i="12"/>
  <c r="X474" i="12" s="1"/>
  <c r="V577" i="12"/>
  <c r="X577" i="12" s="1"/>
  <c r="V354" i="12"/>
  <c r="W354" i="12" s="1"/>
  <c r="V514" i="12"/>
  <c r="X514" i="12" s="1"/>
  <c r="V330" i="12"/>
  <c r="X330" i="12" s="1"/>
  <c r="V224" i="12"/>
  <c r="W224" i="12" s="1"/>
  <c r="V384" i="12"/>
  <c r="W384" i="12" s="1"/>
  <c r="V520" i="12"/>
  <c r="X520" i="12" s="1"/>
  <c r="V340" i="12"/>
  <c r="W340" i="12" s="1"/>
  <c r="V390" i="12"/>
  <c r="W390" i="12" s="1"/>
  <c r="V525" i="12"/>
  <c r="V559" i="12"/>
  <c r="W559" i="12" s="1"/>
  <c r="V543" i="12"/>
  <c r="W543" i="12" s="1"/>
  <c r="V308" i="12"/>
  <c r="W308" i="12" s="1"/>
  <c r="V290" i="12"/>
  <c r="X290" i="12" s="1"/>
  <c r="V153" i="12"/>
  <c r="V248" i="12"/>
  <c r="V81" i="12"/>
  <c r="W81" i="12" s="1"/>
  <c r="V102" i="12"/>
  <c r="W102" i="12" s="1"/>
  <c r="V31" i="12"/>
  <c r="W31" i="12" s="1"/>
  <c r="V45" i="12"/>
  <c r="W45" i="12" s="1"/>
  <c r="V172" i="12"/>
  <c r="W172" i="12" s="1"/>
  <c r="V151" i="12"/>
  <c r="W151" i="12" s="1"/>
  <c r="V9" i="12"/>
  <c r="W9" i="12" s="1"/>
  <c r="V119" i="12"/>
  <c r="W119" i="12" s="1"/>
  <c r="V117" i="12"/>
  <c r="W117" i="12" s="1"/>
  <c r="V7" i="12"/>
  <c r="W7" i="12" s="1"/>
  <c r="V33" i="12"/>
  <c r="X33" i="12" s="1"/>
  <c r="V612" i="12"/>
  <c r="V423" i="12"/>
  <c r="V246" i="12"/>
  <c r="V494" i="12"/>
  <c r="X494" i="12" s="1"/>
  <c r="V600" i="12"/>
  <c r="V585" i="12"/>
  <c r="V460" i="12"/>
  <c r="V411" i="12"/>
  <c r="X411" i="12" s="1"/>
  <c r="V278" i="12"/>
  <c r="V332" i="12"/>
  <c r="V539" i="12"/>
  <c r="V551" i="12"/>
  <c r="X551" i="12" s="1"/>
  <c r="V506" i="12"/>
  <c r="V162" i="12"/>
  <c r="V115" i="12"/>
  <c r="W115" i="12" s="1"/>
  <c r="V496" i="12"/>
  <c r="W496" i="12" s="1"/>
  <c r="V352" i="12"/>
  <c r="W352" i="12" s="1"/>
  <c r="V276" i="12"/>
  <c r="W276" i="12" s="1"/>
  <c r="V166" i="12"/>
  <c r="W166" i="12" s="1"/>
  <c r="V405" i="12"/>
  <c r="V304" i="12"/>
  <c r="W304" i="12" s="1"/>
  <c r="V518" i="12"/>
  <c r="X518" i="12" s="1"/>
  <c r="V537" i="12"/>
  <c r="W537" i="12" s="1"/>
  <c r="V230" i="12"/>
  <c r="W230" i="12" s="1"/>
  <c r="V575" i="12"/>
  <c r="W575" i="12" s="1"/>
  <c r="V244" i="12"/>
  <c r="X244" i="12" s="1"/>
  <c r="V164" i="12"/>
  <c r="X164" i="12" s="1"/>
  <c r="V107" i="12"/>
  <c r="W107" i="12" s="1"/>
  <c r="V23" i="12"/>
  <c r="W23" i="12" s="1"/>
  <c r="V21" i="12"/>
  <c r="X21" i="12" s="1"/>
  <c r="V129" i="12"/>
  <c r="X129" i="12" s="1"/>
  <c r="V139" i="12"/>
  <c r="X139" i="12" s="1"/>
  <c r="V206" i="12"/>
  <c r="X206" i="12" s="1"/>
  <c r="V60" i="12"/>
  <c r="X60" i="12" s="1"/>
  <c r="V208" i="12"/>
  <c r="W208" i="12" s="1"/>
  <c r="V553" i="12"/>
  <c r="X553" i="12" s="1"/>
  <c r="V425" i="12"/>
  <c r="X425" i="12" s="1"/>
  <c r="V302" i="12"/>
  <c r="X302" i="12" s="1"/>
  <c r="V407" i="12"/>
  <c r="X407" i="12" s="1"/>
  <c r="V569" i="12"/>
  <c r="X569" i="12" s="1"/>
  <c r="V594" i="12"/>
  <c r="X594" i="12" s="1"/>
  <c r="V567" i="12"/>
  <c r="X567" i="12" s="1"/>
  <c r="V272" i="12"/>
  <c r="X272" i="12" s="1"/>
  <c r="V606" i="12"/>
  <c r="W606" i="12" s="1"/>
  <c r="V222" i="12"/>
  <c r="W222" i="12" s="1"/>
  <c r="V334" i="12"/>
  <c r="W334" i="12" s="1"/>
  <c r="V533" i="12"/>
  <c r="X533" i="12" s="1"/>
  <c r="V378" i="12"/>
  <c r="X378" i="12" s="1"/>
  <c r="V462" i="12"/>
  <c r="W462" i="12" s="1"/>
  <c r="V500" i="12"/>
  <c r="X500" i="12" s="1"/>
  <c r="V429" i="12"/>
  <c r="W429" i="12" s="1"/>
  <c r="V258" i="12"/>
  <c r="W258" i="12" s="1"/>
  <c r="V196" i="12"/>
  <c r="W196" i="12" s="1"/>
  <c r="V608" i="12"/>
  <c r="W608" i="12" s="1"/>
  <c r="V470" i="12"/>
  <c r="X470" i="12" s="1"/>
  <c r="V482" i="12"/>
  <c r="X482" i="12" s="1"/>
  <c r="V234" i="12"/>
  <c r="W234" i="12" s="1"/>
  <c r="V328" i="12"/>
  <c r="X328" i="12" s="1"/>
  <c r="V541" i="12"/>
  <c r="X541" i="12" s="1"/>
  <c r="V396" i="12"/>
  <c r="X396" i="12" s="1"/>
  <c r="V318" i="12"/>
  <c r="X318" i="12" s="1"/>
  <c r="V260" i="12"/>
  <c r="W260" i="12" s="1"/>
  <c r="V356" i="12"/>
  <c r="X356" i="12" s="1"/>
  <c r="V451" i="12"/>
  <c r="W451" i="12" s="1"/>
  <c r="V516" i="12"/>
  <c r="W516" i="12" s="1"/>
  <c r="V454" i="12"/>
  <c r="X454" i="12" s="1"/>
  <c r="V427" i="12"/>
  <c r="W427" i="12" s="1"/>
  <c r="V296" i="12"/>
  <c r="V236" i="12"/>
  <c r="V19" i="12"/>
  <c r="W19" i="12" s="1"/>
  <c r="V100" i="12"/>
  <c r="W100" i="12" s="1"/>
  <c r="V98" i="12"/>
  <c r="W98" i="12" s="1"/>
  <c r="V3" i="12"/>
  <c r="W3" i="12" s="1"/>
  <c r="V77" i="12"/>
  <c r="W77" i="12" s="1"/>
  <c r="V29" i="12"/>
  <c r="W29" i="12" s="1"/>
  <c r="V121" i="12"/>
  <c r="W121" i="12" s="1"/>
  <c r="V180" i="12"/>
  <c r="W180" i="12" s="1"/>
  <c r="V49" i="12"/>
  <c r="W49" i="12" s="1"/>
  <c r="V218" i="12"/>
  <c r="W218" i="12" s="1"/>
  <c r="V565" i="12"/>
  <c r="W565" i="12" s="1"/>
  <c r="V312" i="12"/>
  <c r="W312" i="12" s="1"/>
  <c r="V486" i="12"/>
  <c r="X486" i="12" s="1"/>
  <c r="V409" i="12"/>
  <c r="V581" i="12"/>
  <c r="V158" i="12"/>
  <c r="X158" i="12" s="1"/>
  <c r="V11" i="12"/>
  <c r="W11" i="12" s="1"/>
  <c r="V216" i="12"/>
  <c r="X216" i="12" s="1"/>
  <c r="V476" i="12"/>
  <c r="W476" i="12" s="1"/>
  <c r="V226" i="12"/>
  <c r="W226" i="12" s="1"/>
  <c r="V512" i="12"/>
  <c r="W512" i="12" s="1"/>
  <c r="V232" i="12"/>
  <c r="X232" i="12" s="1"/>
  <c r="V557" i="12"/>
  <c r="V220" i="12"/>
  <c r="X220" i="12" s="1"/>
  <c r="V286" i="12"/>
  <c r="W286" i="12" s="1"/>
  <c r="V204" i="12"/>
  <c r="X204" i="12" s="1"/>
  <c r="V314" i="12"/>
  <c r="X314" i="12" s="1"/>
  <c r="V320" i="12"/>
  <c r="V456" i="12"/>
  <c r="W456" i="12" s="1"/>
  <c r="V242" i="12"/>
  <c r="W242" i="12" s="1"/>
  <c r="V109" i="12"/>
  <c r="W109" i="12" s="1"/>
  <c r="V17" i="12"/>
  <c r="W17" i="12" s="1"/>
  <c r="V388" i="12"/>
  <c r="W388" i="12" s="1"/>
  <c r="V502" i="12"/>
  <c r="W502" i="12" s="1"/>
  <c r="V134" i="12"/>
  <c r="W134" i="12" s="1"/>
  <c r="V326" i="12"/>
  <c r="X326" i="12" s="1"/>
  <c r="V282" i="12"/>
  <c r="V214" i="12"/>
  <c r="X214" i="12" s="1"/>
  <c r="V43" i="12"/>
  <c r="V192" i="12"/>
  <c r="V571" i="12"/>
  <c r="W571" i="12" s="1"/>
  <c r="V563" i="12"/>
  <c r="W563" i="12" s="1"/>
  <c r="V316" i="12"/>
  <c r="V190" i="12"/>
  <c r="V280" i="12"/>
  <c r="W280" i="12" s="1"/>
  <c r="V529" i="12"/>
  <c r="W529" i="12" s="1"/>
  <c r="V5" i="12"/>
  <c r="X5" i="12" s="1"/>
  <c r="V182" i="12"/>
  <c r="W182" i="12" s="1"/>
  <c r="V547" i="12"/>
  <c r="W547" i="12" s="1"/>
  <c r="V527" i="12"/>
  <c r="W527" i="12" s="1"/>
  <c r="V535" i="12"/>
  <c r="X535" i="12" s="1"/>
  <c r="V250" i="12"/>
  <c r="V37" i="12"/>
  <c r="V200" i="12"/>
  <c r="V35" i="12"/>
  <c r="V413" i="12"/>
  <c r="W413" i="12" s="1"/>
  <c r="V336" i="12"/>
  <c r="W336" i="12" s="1"/>
  <c r="V123" i="12"/>
  <c r="X123" i="12" s="1"/>
  <c r="V210" i="12"/>
  <c r="V386" i="12"/>
  <c r="W386" i="12" s="1"/>
  <c r="V549" i="12"/>
  <c r="X549" i="12" s="1"/>
  <c r="V468" i="12"/>
  <c r="X468" i="12" s="1"/>
  <c r="V372" i="12"/>
  <c r="W372" i="12" s="1"/>
  <c r="V439" i="12"/>
  <c r="X439" i="12" s="1"/>
  <c r="V27" i="12"/>
  <c r="X27" i="12" s="1"/>
  <c r="V127" i="12"/>
  <c r="W127" i="12" s="1"/>
  <c r="V58" i="12"/>
  <c r="X58" i="12" s="1"/>
  <c r="V484" i="12"/>
  <c r="W484" i="12" s="1"/>
  <c r="V382" i="12"/>
  <c r="X382" i="12" s="1"/>
  <c r="V288" i="12"/>
  <c r="X288" i="12" s="1"/>
  <c r="V212" i="12"/>
  <c r="V222" i="11"/>
  <c r="V19" i="11"/>
  <c r="X463" i="8"/>
  <c r="X427" i="8"/>
  <c r="X503" i="8"/>
  <c r="X407" i="8"/>
  <c r="X604" i="12"/>
  <c r="X294" i="12"/>
  <c r="X264" i="12"/>
  <c r="X338" i="12"/>
  <c r="X346" i="12"/>
  <c r="X447" i="12"/>
  <c r="X512" i="12"/>
  <c r="X168" i="12"/>
  <c r="X400" i="12"/>
  <c r="X352" i="12"/>
  <c r="X276" i="12"/>
  <c r="X366" i="12"/>
  <c r="X543" i="12"/>
  <c r="X308" i="12"/>
  <c r="X575" i="12"/>
  <c r="X529" i="12"/>
  <c r="X45" i="12"/>
  <c r="X172" i="12"/>
  <c r="W523" i="12"/>
  <c r="V240" i="9"/>
  <c r="V102" i="9"/>
  <c r="X339" i="8"/>
  <c r="X619" i="8"/>
  <c r="X41" i="8"/>
  <c r="V240" i="11"/>
  <c r="V224" i="11"/>
  <c r="V208" i="11"/>
  <c r="V192" i="11"/>
  <c r="V176" i="11"/>
  <c r="V160" i="11"/>
  <c r="V143" i="11"/>
  <c r="V127" i="11"/>
  <c r="V111" i="11"/>
  <c r="V95" i="11"/>
  <c r="V77" i="11"/>
  <c r="W77" i="11" s="1"/>
  <c r="V61" i="11"/>
  <c r="W61" i="11" s="1"/>
  <c r="V45" i="11"/>
  <c r="W45" i="11" s="1"/>
  <c r="V29" i="11"/>
  <c r="W29" i="11" s="1"/>
  <c r="V238" i="11"/>
  <c r="V206" i="11"/>
  <c r="V190" i="11"/>
  <c r="V174" i="11"/>
  <c r="V158" i="11"/>
  <c r="V141" i="11"/>
  <c r="V125" i="11"/>
  <c r="V109" i="11"/>
  <c r="V93" i="11"/>
  <c r="V75" i="11"/>
  <c r="V59" i="11"/>
  <c r="V43" i="11"/>
  <c r="V27" i="11"/>
  <c r="V11" i="11"/>
  <c r="V236" i="11"/>
  <c r="V220" i="11"/>
  <c r="V204" i="11"/>
  <c r="V188" i="11"/>
  <c r="V172" i="11"/>
  <c r="V156" i="11"/>
  <c r="V139" i="11"/>
  <c r="V123" i="11"/>
  <c r="V107" i="11"/>
  <c r="V91" i="11"/>
  <c r="V73" i="11"/>
  <c r="X73" i="11" s="1"/>
  <c r="V57" i="11"/>
  <c r="X57" i="11" s="1"/>
  <c r="V41" i="11"/>
  <c r="X41" i="11" s="1"/>
  <c r="V25" i="11"/>
  <c r="W25" i="11" s="1"/>
  <c r="V9" i="11"/>
  <c r="W9" i="11" s="1"/>
  <c r="V234" i="11"/>
  <c r="V218" i="11"/>
  <c r="V202" i="11"/>
  <c r="V186" i="11"/>
  <c r="V170" i="11"/>
  <c r="V137" i="11"/>
  <c r="V121" i="11"/>
  <c r="V105" i="11"/>
  <c r="V89" i="11"/>
  <c r="W89" i="11" s="1"/>
  <c r="V71" i="11"/>
  <c r="V55" i="11"/>
  <c r="W55" i="11" s="1"/>
  <c r="V39" i="11"/>
  <c r="V23" i="11"/>
  <c r="X23" i="11" s="1"/>
  <c r="V7" i="11"/>
  <c r="V246" i="11"/>
  <c r="V230" i="11"/>
  <c r="V214" i="11"/>
  <c r="V198" i="11"/>
  <c r="V182" i="11"/>
  <c r="V166" i="11"/>
  <c r="V149" i="11"/>
  <c r="V133" i="11"/>
  <c r="V117" i="11"/>
  <c r="V101" i="11"/>
  <c r="V84" i="11"/>
  <c r="V67" i="11"/>
  <c r="X67" i="11" s="1"/>
  <c r="V51" i="11"/>
  <c r="V35" i="11"/>
  <c r="V3" i="11"/>
  <c r="V242" i="11"/>
  <c r="V226" i="11"/>
  <c r="V210" i="11"/>
  <c r="V194" i="11"/>
  <c r="V178" i="11"/>
  <c r="V162" i="11"/>
  <c r="V145" i="11"/>
  <c r="V129" i="11"/>
  <c r="V113" i="11"/>
  <c r="V97" i="11"/>
  <c r="V80" i="11"/>
  <c r="W80" i="11" s="1"/>
  <c r="V63" i="11"/>
  <c r="X63" i="11" s="1"/>
  <c r="V47" i="11"/>
  <c r="X47" i="11" s="1"/>
  <c r="V31" i="11"/>
  <c r="X31" i="11" s="1"/>
  <c r="V15" i="11"/>
  <c r="X15" i="11" s="1"/>
  <c r="V196" i="11"/>
  <c r="V131" i="11"/>
  <c r="V65" i="11"/>
  <c r="W65" i="11" s="1"/>
  <c r="V248" i="11"/>
  <c r="V184" i="11"/>
  <c r="V119" i="11"/>
  <c r="V53" i="11"/>
  <c r="W53" i="11" s="1"/>
  <c r="V244" i="11"/>
  <c r="V180" i="11"/>
  <c r="V115" i="11"/>
  <c r="V232" i="11"/>
  <c r="V168" i="11"/>
  <c r="V103" i="11"/>
  <c r="V37" i="11"/>
  <c r="W37" i="11" s="1"/>
  <c r="V228" i="11"/>
  <c r="V164" i="11"/>
  <c r="V99" i="11"/>
  <c r="V33" i="11"/>
  <c r="X33" i="11" s="1"/>
  <c r="V216" i="11"/>
  <c r="V152" i="11"/>
  <c r="W152" i="11" s="1"/>
  <c r="V86" i="11"/>
  <c r="V21" i="11"/>
  <c r="W21" i="11" s="1"/>
  <c r="V135" i="11"/>
  <c r="V5" i="11"/>
  <c r="W5" i="11" s="1"/>
  <c r="V212" i="11"/>
  <c r="V147" i="11"/>
  <c r="V82" i="11"/>
  <c r="W82" i="11" s="1"/>
  <c r="V17" i="11"/>
  <c r="X17" i="11" s="1"/>
  <c r="V200" i="11"/>
  <c r="V69" i="11"/>
  <c r="W69" i="11" s="1"/>
  <c r="T76" i="9"/>
  <c r="U76" i="9" s="1"/>
  <c r="Q76" i="9"/>
  <c r="S76" i="9" s="1"/>
  <c r="R156" i="9"/>
  <c r="T156" i="9" s="1"/>
  <c r="U156" i="9" s="1"/>
  <c r="R236" i="9"/>
  <c r="T236" i="9" s="1"/>
  <c r="R328" i="9"/>
  <c r="T328" i="9" s="1"/>
  <c r="U328" i="9" s="1"/>
  <c r="R262" i="9"/>
  <c r="T262" i="9" s="1"/>
  <c r="R336" i="9"/>
  <c r="T336" i="9" s="1"/>
  <c r="R304" i="9"/>
  <c r="T304" i="9" s="1"/>
  <c r="U304" i="9" s="1"/>
  <c r="R346" i="9"/>
  <c r="T346" i="9" s="1"/>
  <c r="R352" i="9"/>
  <c r="T352" i="9" s="1"/>
  <c r="R350" i="9"/>
  <c r="T350" i="9" s="1"/>
  <c r="R298" i="9"/>
  <c r="T298" i="9" s="1"/>
  <c r="U298" i="9" s="1"/>
  <c r="R244" i="9"/>
  <c r="T244" i="9" s="1"/>
  <c r="R260" i="9"/>
  <c r="T260" i="9" s="1"/>
  <c r="U260" i="9" s="1"/>
  <c r="R234" i="9"/>
  <c r="T234" i="9" s="1"/>
  <c r="R388" i="9"/>
  <c r="T388" i="9" s="1"/>
  <c r="U388" i="9" s="1"/>
  <c r="R230" i="9"/>
  <c r="T230" i="9" s="1"/>
  <c r="R380" i="9"/>
  <c r="T380" i="9" s="1"/>
  <c r="U380" i="9" s="1"/>
  <c r="R358" i="9"/>
  <c r="T358" i="9" s="1"/>
  <c r="U358" i="9" s="1"/>
  <c r="R366" i="9"/>
  <c r="T366" i="9" s="1"/>
  <c r="U366" i="9" s="1"/>
  <c r="R222" i="9"/>
  <c r="T222" i="9" s="1"/>
  <c r="U222" i="9" s="1"/>
  <c r="R220" i="9"/>
  <c r="T220" i="9" s="1"/>
  <c r="R362" i="9"/>
  <c r="T362" i="9" s="1"/>
  <c r="R224" i="9"/>
  <c r="T224" i="9" s="1"/>
  <c r="U224" i="9" s="1"/>
  <c r="R242" i="9"/>
  <c r="T242" i="9" s="1"/>
  <c r="U242" i="9" s="1"/>
  <c r="R256" i="9"/>
  <c r="T256" i="9" s="1"/>
  <c r="R364" i="9"/>
  <c r="T364" i="9" s="1"/>
  <c r="R334" i="9"/>
  <c r="T334" i="9" s="1"/>
  <c r="U334" i="9" s="1"/>
  <c r="R296" i="9"/>
  <c r="T296" i="9" s="1"/>
  <c r="R390" i="9"/>
  <c r="T390" i="9" s="1"/>
  <c r="R292" i="9"/>
  <c r="T292" i="9" s="1"/>
  <c r="R228" i="9"/>
  <c r="T228" i="9" s="1"/>
  <c r="R268" i="9"/>
  <c r="T268" i="9" s="1"/>
  <c r="U268" i="9" s="1"/>
  <c r="R176" i="9"/>
  <c r="T176" i="9" s="1"/>
  <c r="R290" i="9"/>
  <c r="T290" i="9" s="1"/>
  <c r="R332" i="9"/>
  <c r="T332" i="9" s="1"/>
  <c r="R202" i="9"/>
  <c r="T202" i="9" s="1"/>
  <c r="R374" i="9"/>
  <c r="T374" i="9" s="1"/>
  <c r="R238" i="9"/>
  <c r="T238" i="9" s="1"/>
  <c r="R356" i="9"/>
  <c r="T356" i="9" s="1"/>
  <c r="R278" i="9"/>
  <c r="T278" i="9" s="1"/>
  <c r="R338" i="9"/>
  <c r="T338" i="9" s="1"/>
  <c r="U338" i="9" s="1"/>
  <c r="R286" i="9"/>
  <c r="T286" i="9" s="1"/>
  <c r="R300" i="9"/>
  <c r="T300" i="9" s="1"/>
  <c r="U300" i="9" s="1"/>
  <c r="R294" i="9"/>
  <c r="T294" i="9" s="1"/>
  <c r="U294" i="9" s="1"/>
  <c r="R330" i="9"/>
  <c r="T330" i="9" s="1"/>
  <c r="R340" i="9"/>
  <c r="T340" i="9" s="1"/>
  <c r="R178" i="9"/>
  <c r="T178" i="9" s="1"/>
  <c r="R360" i="9"/>
  <c r="T360" i="9" s="1"/>
  <c r="U360" i="9" s="1"/>
  <c r="R274" i="9"/>
  <c r="T274" i="9" s="1"/>
  <c r="U274" i="9" s="1"/>
  <c r="R320" i="9"/>
  <c r="T320" i="9" s="1"/>
  <c r="U320" i="9" s="1"/>
  <c r="R318" i="9"/>
  <c r="T318" i="9" s="1"/>
  <c r="R302" i="9"/>
  <c r="T302" i="9" s="1"/>
  <c r="U302" i="9" s="1"/>
  <c r="R266" i="9"/>
  <c r="T266" i="9" s="1"/>
  <c r="U266" i="9" s="1"/>
  <c r="R386" i="9"/>
  <c r="T386" i="9" s="1"/>
  <c r="R384" i="9"/>
  <c r="T384" i="9" s="1"/>
  <c r="U384" i="9" s="1"/>
  <c r="R344" i="9"/>
  <c r="T344" i="9" s="1"/>
  <c r="U344" i="9" s="1"/>
  <c r="R382" i="9"/>
  <c r="T382" i="9" s="1"/>
  <c r="U382" i="9" s="1"/>
  <c r="R354" i="9"/>
  <c r="T354" i="9" s="1"/>
  <c r="U354" i="9" s="1"/>
  <c r="R310" i="9"/>
  <c r="T310" i="9" s="1"/>
  <c r="U310" i="9" s="1"/>
  <c r="R372" i="9"/>
  <c r="T372" i="9" s="1"/>
  <c r="U372" i="9" s="1"/>
  <c r="R284" i="9"/>
  <c r="T284" i="9" s="1"/>
  <c r="R276" i="9"/>
  <c r="T276" i="9" s="1"/>
  <c r="R270" i="9"/>
  <c r="T270" i="9" s="1"/>
  <c r="R226" i="9"/>
  <c r="T226" i="9" s="1"/>
  <c r="U226" i="9" s="1"/>
  <c r="R342" i="9"/>
  <c r="T342" i="9" s="1"/>
  <c r="U342" i="9" s="1"/>
  <c r="R250" i="9"/>
  <c r="T250" i="9" s="1"/>
  <c r="U250" i="9" s="1"/>
  <c r="R378" i="9"/>
  <c r="T378" i="9" s="1"/>
  <c r="R376" i="9"/>
  <c r="T376" i="9" s="1"/>
  <c r="U376" i="9" s="1"/>
  <c r="R370" i="9"/>
  <c r="T370" i="9" s="1"/>
  <c r="R348" i="9"/>
  <c r="T348" i="9" s="1"/>
  <c r="U348" i="9" s="1"/>
  <c r="R282" i="9"/>
  <c r="T282" i="9" s="1"/>
  <c r="U282" i="9" s="1"/>
  <c r="R368" i="9"/>
  <c r="T368" i="9" s="1"/>
  <c r="U368" i="9" s="1"/>
  <c r="R264" i="9"/>
  <c r="T264" i="9" s="1"/>
  <c r="R326" i="9"/>
  <c r="T326" i="9" s="1"/>
  <c r="R324" i="9"/>
  <c r="T324" i="9" s="1"/>
  <c r="U324" i="9" s="1"/>
  <c r="R316" i="9"/>
  <c r="T316" i="9" s="1"/>
  <c r="U316" i="9" s="1"/>
  <c r="R314" i="9"/>
  <c r="T314" i="9" s="1"/>
  <c r="U314" i="9" s="1"/>
  <c r="R312" i="9"/>
  <c r="T312" i="9" s="1"/>
  <c r="R322" i="9"/>
  <c r="T322" i="9" s="1"/>
  <c r="R254" i="9"/>
  <c r="T254" i="9" s="1"/>
  <c r="R248" i="9"/>
  <c r="T248" i="9" s="1"/>
  <c r="R232" i="9"/>
  <c r="T232" i="9" s="1"/>
  <c r="U232" i="9" s="1"/>
  <c r="R240" i="9"/>
  <c r="T240" i="9" s="1"/>
  <c r="U240" i="9" s="1"/>
  <c r="R246" i="9"/>
  <c r="T246" i="9" s="1"/>
  <c r="U246" i="9" s="1"/>
  <c r="R180" i="9"/>
  <c r="T180" i="9" s="1"/>
  <c r="R186" i="9"/>
  <c r="T186" i="9" s="1"/>
  <c r="R184" i="9"/>
  <c r="T184" i="9" s="1"/>
  <c r="R182" i="9"/>
  <c r="T182" i="9" s="1"/>
  <c r="U182" i="9" s="1"/>
  <c r="R172" i="9"/>
  <c r="T172" i="9" s="1"/>
  <c r="R170" i="9"/>
  <c r="T170" i="9" s="1"/>
  <c r="R168" i="9"/>
  <c r="T168" i="9" s="1"/>
  <c r="U168" i="9" s="1"/>
  <c r="R146" i="9"/>
  <c r="T146" i="9" s="1"/>
  <c r="U146" i="9" s="1"/>
  <c r="R154" i="9"/>
  <c r="T154" i="9" s="1"/>
  <c r="U154" i="9" s="1"/>
  <c r="R71" i="9"/>
  <c r="T71" i="9" s="1"/>
  <c r="R69" i="9"/>
  <c r="T69" i="9" s="1"/>
  <c r="U69" i="9" s="1"/>
  <c r="R104" i="9"/>
  <c r="T104" i="9" s="1"/>
  <c r="R148" i="9"/>
  <c r="T148" i="9" s="1"/>
  <c r="U148" i="9" s="1"/>
  <c r="R128" i="9"/>
  <c r="T128" i="9" s="1"/>
  <c r="R59" i="9"/>
  <c r="T59" i="9" s="1"/>
  <c r="U59" i="9" s="1"/>
  <c r="R126" i="9"/>
  <c r="T126" i="9" s="1"/>
  <c r="U126" i="9" s="1"/>
  <c r="R102" i="9"/>
  <c r="T102" i="9" s="1"/>
  <c r="U102" i="9" s="1"/>
  <c r="R120" i="9"/>
  <c r="T120" i="9" s="1"/>
  <c r="R118" i="9"/>
  <c r="T118" i="9" s="1"/>
  <c r="U118" i="9" s="1"/>
  <c r="R84" i="9"/>
  <c r="T84" i="9" s="1"/>
  <c r="U84" i="9" s="1"/>
  <c r="R166" i="9"/>
  <c r="T166" i="9" s="1"/>
  <c r="U166" i="9" s="1"/>
  <c r="R152" i="9"/>
  <c r="T152" i="9" s="1"/>
  <c r="R82" i="9"/>
  <c r="T82" i="9" s="1"/>
  <c r="R192" i="9"/>
  <c r="T192" i="9" s="1"/>
  <c r="R106" i="9"/>
  <c r="T106" i="9" s="1"/>
  <c r="U106" i="9" s="1"/>
  <c r="R27" i="9"/>
  <c r="T27" i="9" s="1"/>
  <c r="R55" i="9"/>
  <c r="T55" i="9" s="1"/>
  <c r="R252" i="9"/>
  <c r="T252" i="9" s="1"/>
  <c r="R206" i="9"/>
  <c r="T206" i="9" s="1"/>
  <c r="R150" i="9"/>
  <c r="T150" i="9" s="1"/>
  <c r="U150" i="9" s="1"/>
  <c r="R132" i="9"/>
  <c r="T132" i="9" s="1"/>
  <c r="U132" i="9" s="1"/>
  <c r="R138" i="9"/>
  <c r="T138" i="9" s="1"/>
  <c r="R140" i="9"/>
  <c r="T140" i="9" s="1"/>
  <c r="R53" i="9"/>
  <c r="T53" i="9" s="1"/>
  <c r="R73" i="9"/>
  <c r="T73" i="9" s="1"/>
  <c r="R122" i="9"/>
  <c r="T122" i="9" s="1"/>
  <c r="U122" i="9" s="1"/>
  <c r="R130" i="9"/>
  <c r="T130" i="9" s="1"/>
  <c r="U130" i="9" s="1"/>
  <c r="R41" i="9"/>
  <c r="T41" i="9" s="1"/>
  <c r="U41" i="9" s="1"/>
  <c r="R160" i="9"/>
  <c r="T160" i="9" s="1"/>
  <c r="R158" i="9"/>
  <c r="T158" i="9" s="1"/>
  <c r="R124" i="9"/>
  <c r="T124" i="9" s="1"/>
  <c r="U124" i="9" s="1"/>
  <c r="R164" i="9"/>
  <c r="T164" i="9" s="1"/>
  <c r="R51" i="9"/>
  <c r="T51" i="9" s="1"/>
  <c r="U51" i="9" s="1"/>
  <c r="R57" i="9"/>
  <c r="T57" i="9" s="1"/>
  <c r="U57" i="9" s="1"/>
  <c r="R136" i="9"/>
  <c r="T136" i="9" s="1"/>
  <c r="U136" i="9" s="1"/>
  <c r="R67" i="9"/>
  <c r="T67" i="9" s="1"/>
  <c r="U67" i="9" s="1"/>
  <c r="R63" i="9"/>
  <c r="T63" i="9" s="1"/>
  <c r="U63" i="9" s="1"/>
  <c r="R190" i="9"/>
  <c r="T190" i="9" s="1"/>
  <c r="U190" i="9" s="1"/>
  <c r="R144" i="9"/>
  <c r="T144" i="9" s="1"/>
  <c r="R65" i="9"/>
  <c r="T65" i="9" s="1"/>
  <c r="U65" i="9" s="1"/>
  <c r="R188" i="9"/>
  <c r="T188" i="9" s="1"/>
  <c r="U188" i="9" s="1"/>
  <c r="R100" i="9"/>
  <c r="T100" i="9" s="1"/>
  <c r="U100" i="9" s="1"/>
  <c r="R116" i="9"/>
  <c r="T116" i="9" s="1"/>
  <c r="U116" i="9" s="1"/>
  <c r="R43" i="9"/>
  <c r="T43" i="9" s="1"/>
  <c r="R114" i="9"/>
  <c r="T114" i="9" s="1"/>
  <c r="R288" i="9"/>
  <c r="T288" i="9" s="1"/>
  <c r="U288" i="9" s="1"/>
  <c r="R280" i="9"/>
  <c r="T280" i="9" s="1"/>
  <c r="U280" i="9" s="1"/>
  <c r="R218" i="9"/>
  <c r="T218" i="9" s="1"/>
  <c r="R308" i="9"/>
  <c r="T308" i="9" s="1"/>
  <c r="R306" i="9"/>
  <c r="T306" i="9" s="1"/>
  <c r="R216" i="9"/>
  <c r="T216" i="9" s="1"/>
  <c r="U216" i="9" s="1"/>
  <c r="R200" i="9"/>
  <c r="T200" i="9" s="1"/>
  <c r="U200" i="9" s="1"/>
  <c r="R272" i="9"/>
  <c r="T272" i="9" s="1"/>
  <c r="U272" i="9" s="1"/>
  <c r="R194" i="9"/>
  <c r="T194" i="9" s="1"/>
  <c r="U194" i="9" s="1"/>
  <c r="R196" i="9"/>
  <c r="T196" i="9" s="1"/>
  <c r="R258" i="9"/>
  <c r="T258" i="9" s="1"/>
  <c r="R9" i="9"/>
  <c r="T9" i="9" s="1"/>
  <c r="U9" i="9" s="1"/>
  <c r="R98" i="9"/>
  <c r="T98" i="9" s="1"/>
  <c r="U98" i="9" s="1"/>
  <c r="R80" i="9"/>
  <c r="T80" i="9" s="1"/>
  <c r="U80" i="9" s="1"/>
  <c r="R142" i="9"/>
  <c r="T142" i="9" s="1"/>
  <c r="R86" i="9"/>
  <c r="T86" i="9" s="1"/>
  <c r="U86" i="9" s="1"/>
  <c r="R49" i="9"/>
  <c r="T49" i="9" s="1"/>
  <c r="R78" i="9"/>
  <c r="T78" i="9" s="1"/>
  <c r="U78" i="9" s="1"/>
  <c r="R96" i="9"/>
  <c r="T96" i="9" s="1"/>
  <c r="R47" i="9"/>
  <c r="T47" i="9" s="1"/>
  <c r="U47" i="9" s="1"/>
  <c r="R94" i="9"/>
  <c r="T94" i="9" s="1"/>
  <c r="R92" i="9"/>
  <c r="T92" i="9" s="1"/>
  <c r="U92" i="9" s="1"/>
  <c r="R204" i="9"/>
  <c r="T204" i="9" s="1"/>
  <c r="R198" i="9"/>
  <c r="T198" i="9" s="1"/>
  <c r="U198" i="9" s="1"/>
  <c r="R17" i="9"/>
  <c r="T17" i="9" s="1"/>
  <c r="R112" i="9"/>
  <c r="T112" i="9" s="1"/>
  <c r="R7" i="9"/>
  <c r="T7" i="9" s="1"/>
  <c r="R210" i="9"/>
  <c r="T210" i="9" s="1"/>
  <c r="U210" i="9" s="1"/>
  <c r="R134" i="9"/>
  <c r="T134" i="9" s="1"/>
  <c r="U134" i="9" s="1"/>
  <c r="R162" i="9"/>
  <c r="T162" i="9" s="1"/>
  <c r="U162" i="9" s="1"/>
  <c r="R110" i="9"/>
  <c r="T110" i="9" s="1"/>
  <c r="R214" i="9"/>
  <c r="T214" i="9" s="1"/>
  <c r="R212" i="9"/>
  <c r="T212" i="9" s="1"/>
  <c r="R174" i="9"/>
  <c r="T174" i="9" s="1"/>
  <c r="R108" i="9"/>
  <c r="T108" i="9" s="1"/>
  <c r="R208" i="9"/>
  <c r="T208" i="9" s="1"/>
  <c r="R21" i="9"/>
  <c r="T21" i="9" s="1"/>
  <c r="R19" i="9"/>
  <c r="T19" i="9" s="1"/>
  <c r="U19" i="9" s="1"/>
  <c r="R3" i="9"/>
  <c r="T3" i="9" s="1"/>
  <c r="U3" i="9" s="1"/>
  <c r="R61" i="9"/>
  <c r="T61" i="9" s="1"/>
  <c r="U61" i="9" s="1"/>
  <c r="R39" i="9"/>
  <c r="T39" i="9" s="1"/>
  <c r="U39" i="9" s="1"/>
  <c r="R90" i="9"/>
  <c r="T90" i="9" s="1"/>
  <c r="R88" i="9"/>
  <c r="T88" i="9" s="1"/>
  <c r="R15" i="9"/>
  <c r="T15" i="9" s="1"/>
  <c r="R13" i="9"/>
  <c r="T13" i="9" s="1"/>
  <c r="U13" i="9" s="1"/>
  <c r="R31" i="9"/>
  <c r="T31" i="9" s="1"/>
  <c r="U31" i="9" s="1"/>
  <c r="R37" i="9"/>
  <c r="T37" i="9" s="1"/>
  <c r="U37" i="9" s="1"/>
  <c r="R25" i="9"/>
  <c r="T25" i="9" s="1"/>
  <c r="R29" i="9"/>
  <c r="T29" i="9" s="1"/>
  <c r="U29" i="9" s="1"/>
  <c r="R33" i="9"/>
  <c r="T33" i="9" s="1"/>
  <c r="U33" i="9" s="1"/>
  <c r="R11" i="9"/>
  <c r="T11" i="9" s="1"/>
  <c r="R35" i="9"/>
  <c r="T35" i="9" s="1"/>
  <c r="R5" i="9"/>
  <c r="T5" i="9" s="1"/>
  <c r="U5" i="9" s="1"/>
  <c r="R45" i="9"/>
  <c r="T45" i="9" s="1"/>
  <c r="R23" i="9"/>
  <c r="T23" i="9" s="1"/>
  <c r="U23" i="9" s="1"/>
  <c r="T63" i="8"/>
  <c r="T217" i="8"/>
  <c r="T99" i="8"/>
  <c r="T135" i="8"/>
  <c r="T117" i="8"/>
  <c r="T173" i="8"/>
  <c r="T259" i="8"/>
  <c r="T59" i="8"/>
  <c r="T13" i="8"/>
  <c r="T103" i="8"/>
  <c r="T113" i="8"/>
  <c r="T29" i="8"/>
  <c r="T235" i="8"/>
  <c r="T105" i="8"/>
  <c r="T267" i="8"/>
  <c r="T195" i="8"/>
  <c r="T227" i="8"/>
  <c r="T137" i="8"/>
  <c r="T263" i="8"/>
  <c r="T249" i="8"/>
  <c r="T351" i="8"/>
  <c r="T353" i="8"/>
  <c r="T355" i="8"/>
  <c r="T357" i="8"/>
  <c r="T385" i="8"/>
  <c r="T387" i="8"/>
  <c r="T317" i="8"/>
  <c r="T389" i="8"/>
  <c r="T391" i="8"/>
  <c r="T371" i="8"/>
  <c r="T373" i="8"/>
  <c r="T87" i="8"/>
  <c r="T3" i="8"/>
  <c r="T275" i="8"/>
  <c r="T5" i="8"/>
  <c r="T241" i="8"/>
  <c r="T271" i="8"/>
  <c r="T283" i="8"/>
  <c r="T325" i="8"/>
  <c r="T327" i="8"/>
  <c r="T157" i="8"/>
  <c r="T159" i="8"/>
  <c r="T67" i="8"/>
  <c r="T269" i="8"/>
  <c r="T31" i="8"/>
  <c r="T85" i="8"/>
  <c r="T277" i="8"/>
  <c r="T141" i="8"/>
  <c r="T245" i="8"/>
  <c r="T143" i="8"/>
  <c r="V103" i="8" s="1"/>
  <c r="T197" i="8"/>
  <c r="T175" i="8"/>
  <c r="T253" i="8"/>
  <c r="T291" i="8"/>
  <c r="T281" i="8"/>
  <c r="T147" i="8"/>
  <c r="T125" i="8"/>
  <c r="V117" i="8" s="1"/>
  <c r="W117" i="8" s="1"/>
  <c r="T177" i="8"/>
  <c r="T23" i="8"/>
  <c r="T69" i="8"/>
  <c r="T165" i="8"/>
  <c r="T139" i="8"/>
  <c r="T149" i="8"/>
  <c r="T119" i="8"/>
  <c r="T293" i="8"/>
  <c r="T199" i="8"/>
  <c r="T7" i="8"/>
  <c r="T203" i="8"/>
  <c r="T101" i="8"/>
  <c r="T33" i="8"/>
  <c r="T243" i="8"/>
  <c r="T223" i="8"/>
  <c r="V147" i="8" s="1"/>
  <c r="W147" i="8" s="1"/>
  <c r="T489" i="8"/>
  <c r="T337" i="8"/>
  <c r="T399" i="8"/>
  <c r="T167" i="8"/>
  <c r="T335" i="8"/>
  <c r="T401" i="8"/>
  <c r="T393" i="8"/>
  <c r="T179" i="8"/>
  <c r="T455" i="8"/>
  <c r="V165" i="8" s="1"/>
  <c r="T487" i="8"/>
  <c r="T169" i="8"/>
  <c r="V169" i="8" s="1"/>
  <c r="W169" i="8" s="1"/>
  <c r="T131" i="8"/>
  <c r="T479" i="8"/>
  <c r="T481" i="8"/>
  <c r="T483" i="8"/>
  <c r="T375" i="8"/>
  <c r="T183" i="8"/>
  <c r="V181" i="8" s="1"/>
  <c r="T201" i="8"/>
  <c r="T453" i="8"/>
  <c r="T499" i="8"/>
  <c r="T181" i="8"/>
  <c r="T255" i="8"/>
  <c r="T129" i="8"/>
  <c r="T77" i="8"/>
  <c r="V195" i="8" s="1"/>
  <c r="W195" i="8" s="1"/>
  <c r="T193" i="8"/>
  <c r="T225" i="8"/>
  <c r="V199" i="8" s="1"/>
  <c r="W199" i="8" s="1"/>
  <c r="T185" i="8"/>
  <c r="T65" i="8"/>
  <c r="V203" i="8" s="1"/>
  <c r="W203" i="8" s="1"/>
  <c r="T221" i="8"/>
  <c r="T485" i="8"/>
  <c r="T491" i="8"/>
  <c r="T495" i="8"/>
  <c r="T463" i="8"/>
  <c r="T443" i="8"/>
  <c r="T473" i="8"/>
  <c r="T403" i="8"/>
  <c r="T445" i="8"/>
  <c r="V221" i="8" s="1"/>
  <c r="W221" i="8" s="1"/>
  <c r="T433" i="8"/>
  <c r="T435" i="8"/>
  <c r="T471" i="8"/>
  <c r="T447" i="8"/>
  <c r="T459" i="8"/>
  <c r="T465" i="8"/>
  <c r="T437" i="8"/>
  <c r="V235" i="8" s="1"/>
  <c r="W235" i="8" s="1"/>
  <c r="T461" i="8"/>
  <c r="T449" i="8"/>
  <c r="T439" i="8"/>
  <c r="T441" i="8"/>
  <c r="V243" i="8" s="1"/>
  <c r="W243" i="8" s="1"/>
  <c r="T313" i="8"/>
  <c r="V245" i="8" s="1"/>
  <c r="W245" i="8" s="1"/>
  <c r="T377" i="8"/>
  <c r="T359" i="8"/>
  <c r="T469" i="8"/>
  <c r="T451" i="8"/>
  <c r="V253" i="8" s="1"/>
  <c r="T427" i="8"/>
  <c r="V255" i="8" s="1"/>
  <c r="W255" i="8" s="1"/>
  <c r="T475" i="8"/>
  <c r="T299" i="8"/>
  <c r="V259" i="8" s="1"/>
  <c r="W259" i="8" s="1"/>
  <c r="T301" i="8"/>
  <c r="T285" i="8"/>
  <c r="T287" i="8"/>
  <c r="T213" i="8"/>
  <c r="T133" i="8"/>
  <c r="T57" i="8"/>
  <c r="V271" i="8" s="1"/>
  <c r="W271" i="8" s="1"/>
  <c r="T361" i="8"/>
  <c r="T363" i="8"/>
  <c r="T365" i="8"/>
  <c r="T405" i="8"/>
  <c r="T457" i="8"/>
  <c r="T107" i="8"/>
  <c r="T315" i="8"/>
  <c r="T303" i="8"/>
  <c r="T367" i="8"/>
  <c r="T429" i="8"/>
  <c r="T419" i="8"/>
  <c r="V293" i="8" s="1"/>
  <c r="W293" i="8" s="1"/>
  <c r="T421" i="8"/>
  <c r="T331" i="8"/>
  <c r="T295" i="8"/>
  <c r="T379" i="8"/>
  <c r="T319" i="8"/>
  <c r="V303" i="8" s="1"/>
  <c r="W303" i="8" s="1"/>
  <c r="T297" i="8"/>
  <c r="T431" i="8"/>
  <c r="T423" i="8"/>
  <c r="T25" i="8"/>
  <c r="T15" i="8"/>
  <c r="T339" i="8"/>
  <c r="T341" i="8"/>
  <c r="T343" i="8"/>
  <c r="V319" i="8" s="1"/>
  <c r="W319" i="8" s="1"/>
  <c r="T467" i="8"/>
  <c r="T407" i="8"/>
  <c r="T493" i="8"/>
  <c r="T425" i="8"/>
  <c r="T477" i="8"/>
  <c r="T321" i="8"/>
  <c r="T323" i="8"/>
  <c r="T311" i="8"/>
  <c r="V335" i="8" s="1"/>
  <c r="W335" i="8" s="1"/>
  <c r="T381" i="8"/>
  <c r="T369" i="8"/>
  <c r="T305" i="8"/>
  <c r="V341" i="8" s="1"/>
  <c r="T333" i="8"/>
  <c r="T345" i="8"/>
  <c r="V345" i="8" s="1"/>
  <c r="W345" i="8" s="1"/>
  <c r="T347" i="8"/>
  <c r="V347" i="8" s="1"/>
  <c r="W347" i="8" s="1"/>
  <c r="T273" i="8"/>
  <c r="T109" i="8"/>
  <c r="V351" i="8" s="1"/>
  <c r="T411" i="8"/>
  <c r="T413" i="8"/>
  <c r="V355" i="8" s="1"/>
  <c r="T415" i="8"/>
  <c r="T417" i="8"/>
  <c r="T329" i="8"/>
  <c r="T395" i="8"/>
  <c r="T397" i="8"/>
  <c r="T383" i="8"/>
  <c r="T115" i="8"/>
  <c r="T307" i="8"/>
  <c r="T409" i="8"/>
  <c r="T309" i="8"/>
  <c r="T349" i="8"/>
  <c r="T215" i="8"/>
  <c r="T289" i="8"/>
  <c r="T205" i="8"/>
  <c r="V383" i="8" s="1"/>
  <c r="W383" i="8" s="1"/>
  <c r="T279" i="8"/>
  <c r="T187" i="8"/>
  <c r="T207" i="8"/>
  <c r="T251" i="8"/>
  <c r="V391" i="8" s="1"/>
  <c r="T17" i="8"/>
  <c r="T9" i="8"/>
  <c r="V395" i="8" s="1"/>
  <c r="T19" i="8"/>
  <c r="V397" i="8" s="1"/>
  <c r="W397" i="8" s="1"/>
  <c r="T11" i="8"/>
  <c r="T71" i="8"/>
  <c r="T73" i="8"/>
  <c r="T75" i="8"/>
  <c r="T61" i="8"/>
  <c r="T151" i="8"/>
  <c r="T153" i="8"/>
  <c r="T27" i="8"/>
  <c r="T35" i="8"/>
  <c r="T83" i="8"/>
  <c r="T37" i="8"/>
  <c r="T39" i="8"/>
  <c r="T41" i="8"/>
  <c r="T237" i="8"/>
  <c r="T161" i="8"/>
  <c r="T189" i="8"/>
  <c r="T163" i="8"/>
  <c r="T191" i="8"/>
  <c r="T233" i="8"/>
  <c r="V435" i="8" s="1"/>
  <c r="T229" i="8"/>
  <c r="T43" i="8"/>
  <c r="T247" i="8"/>
  <c r="T145" i="8"/>
  <c r="T261" i="8"/>
  <c r="V445" i="8" s="1"/>
  <c r="W445" i="8" s="1"/>
  <c r="T209" i="8"/>
  <c r="T89" i="8"/>
  <c r="T91" i="8"/>
  <c r="V451" i="8" s="1"/>
  <c r="W451" i="8" s="1"/>
  <c r="T93" i="8"/>
  <c r="T95" i="8"/>
  <c r="T111" i="8"/>
  <c r="T97" i="8"/>
  <c r="T121" i="8"/>
  <c r="V461" i="8" s="1"/>
  <c r="W461" i="8" s="1"/>
  <c r="T123" i="8"/>
  <c r="T79" i="8"/>
  <c r="T81" i="8"/>
  <c r="T211" i="8"/>
  <c r="T219" i="8"/>
  <c r="T127" i="8"/>
  <c r="V473" i="8" s="1"/>
  <c r="W473" i="8" s="1"/>
  <c r="T257" i="8"/>
  <c r="T45" i="8"/>
  <c r="T265" i="8"/>
  <c r="V479" i="8" s="1"/>
  <c r="T47" i="8"/>
  <c r="T231" i="8"/>
  <c r="V483" i="8" s="1"/>
  <c r="T49" i="8"/>
  <c r="V485" i="8" s="1"/>
  <c r="T51" i="8"/>
  <c r="V487" i="8" s="1"/>
  <c r="W487" i="8" s="1"/>
  <c r="T53" i="8"/>
  <c r="T55" i="8"/>
  <c r="T155" i="8"/>
  <c r="T595" i="8"/>
  <c r="T597" i="8"/>
  <c r="T573" i="8"/>
  <c r="T525" i="8"/>
  <c r="T527" i="8"/>
  <c r="T622" i="8"/>
  <c r="T529" i="8"/>
  <c r="T579" i="8"/>
  <c r="T569" i="8"/>
  <c r="T561" i="8"/>
  <c r="T563" i="8"/>
  <c r="T21" i="8"/>
  <c r="T581" i="8"/>
  <c r="T603" i="8"/>
  <c r="T507" i="8"/>
  <c r="T571" i="8"/>
  <c r="T509" i="8"/>
  <c r="T549" i="8"/>
  <c r="T620" i="8"/>
  <c r="T559" i="8"/>
  <c r="T511" i="8"/>
  <c r="T624" i="8"/>
  <c r="T587" i="8"/>
  <c r="T652" i="8"/>
  <c r="T644" i="8"/>
  <c r="T640" i="8"/>
  <c r="T646" i="8"/>
  <c r="T648" i="8"/>
  <c r="T638" i="8"/>
  <c r="T628" i="8"/>
  <c r="T533" i="8"/>
  <c r="T503" i="8"/>
  <c r="T605" i="8"/>
  <c r="T607" i="8"/>
  <c r="V561" i="8" s="1"/>
  <c r="W561" i="8" s="1"/>
  <c r="T515" i="8"/>
  <c r="T517" i="8"/>
  <c r="T599" i="8"/>
  <c r="T171" i="8"/>
  <c r="T575" i="8"/>
  <c r="T577" i="8"/>
  <c r="T501" i="8"/>
  <c r="T609" i="8"/>
  <c r="T555" i="8"/>
  <c r="T543" i="8"/>
  <c r="T565" i="8"/>
  <c r="T551" i="8"/>
  <c r="T535" i="8"/>
  <c r="V587" i="8" s="1"/>
  <c r="T611" i="8"/>
  <c r="T553" i="8"/>
  <c r="T539" i="8"/>
  <c r="T589" i="8"/>
  <c r="T601" i="8"/>
  <c r="T557" i="8"/>
  <c r="V599" i="8" s="1"/>
  <c r="T519" i="8"/>
  <c r="T513" i="8"/>
  <c r="T591" i="8"/>
  <c r="T537" i="8"/>
  <c r="T531" i="8"/>
  <c r="V609" i="8" s="1"/>
  <c r="W609" i="8" s="1"/>
  <c r="T545" i="8"/>
  <c r="T547" i="8"/>
  <c r="T541" i="8"/>
  <c r="V615" i="8" s="1"/>
  <c r="T583" i="8"/>
  <c r="V617" i="8" s="1"/>
  <c r="W617" i="8" s="1"/>
  <c r="T585" i="8"/>
  <c r="V619" i="8" s="1"/>
  <c r="T567" i="8"/>
  <c r="V621" i="8" s="1"/>
  <c r="W621" i="8" s="1"/>
  <c r="T616" i="8"/>
  <c r="V623" i="8" s="1"/>
  <c r="W623" i="8" s="1"/>
  <c r="T593" i="8"/>
  <c r="V625" i="8" s="1"/>
  <c r="W625" i="8" s="1"/>
  <c r="T521" i="8"/>
  <c r="V627" i="8" s="1"/>
  <c r="T523" i="8"/>
  <c r="V629" i="8" s="1"/>
  <c r="T505" i="8"/>
  <c r="V631" i="8" s="1"/>
  <c r="W631" i="8" s="1"/>
  <c r="T682" i="8"/>
  <c r="V633" i="8" s="1"/>
  <c r="T670" i="8"/>
  <c r="V635" i="8" s="1"/>
  <c r="T672" i="8"/>
  <c r="V637" i="8" s="1"/>
  <c r="T684" i="8"/>
  <c r="V639" i="8" s="1"/>
  <c r="W639" i="8" s="1"/>
  <c r="T678" i="8"/>
  <c r="V641" i="8" s="1"/>
  <c r="T662" i="8"/>
  <c r="V643" i="8" s="1"/>
  <c r="W643" i="8" s="1"/>
  <c r="T664" i="8"/>
  <c r="V645" i="8" s="1"/>
  <c r="W645" i="8" s="1"/>
  <c r="T642" i="8"/>
  <c r="V647" i="8" s="1"/>
  <c r="W647" i="8" s="1"/>
  <c r="T630" i="8"/>
  <c r="V649" i="8" s="1"/>
  <c r="T636" i="8"/>
  <c r="V651" i="8" s="1"/>
  <c r="W651" i="8" s="1"/>
  <c r="T654" i="8"/>
  <c r="V653" i="8" s="1"/>
  <c r="W653" i="8" s="1"/>
  <c r="T668" i="8"/>
  <c r="V655" i="8" s="1"/>
  <c r="W655" i="8" s="1"/>
  <c r="T686" i="8"/>
  <c r="V657" i="8" s="1"/>
  <c r="T688" i="8"/>
  <c r="V659" i="8" s="1"/>
  <c r="W659" i="8" s="1"/>
  <c r="T690" i="8"/>
  <c r="V661" i="8" s="1"/>
  <c r="W661" i="8" s="1"/>
  <c r="T674" i="8"/>
  <c r="V663" i="8" s="1"/>
  <c r="T680" i="8"/>
  <c r="V665" i="8" s="1"/>
  <c r="T676" i="8"/>
  <c r="V667" i="8" s="1"/>
  <c r="W667" i="8" s="1"/>
  <c r="T700" i="8"/>
  <c r="V669" i="8" s="1"/>
  <c r="T712" i="8"/>
  <c r="V671" i="8" s="1"/>
  <c r="W671" i="8" s="1"/>
  <c r="T714" i="8"/>
  <c r="V673" i="8" s="1"/>
  <c r="T716" i="8"/>
  <c r="V675" i="8" s="1"/>
  <c r="T718" i="8"/>
  <c r="V677" i="8" s="1"/>
  <c r="W677" i="8" s="1"/>
  <c r="T720" i="8"/>
  <c r="V679" i="8" s="1"/>
  <c r="W679" i="8" s="1"/>
  <c r="T706" i="8"/>
  <c r="V681" i="8" s="1"/>
  <c r="T722" i="8"/>
  <c r="V683" i="8" s="1"/>
  <c r="W683" i="8" s="1"/>
  <c r="T656" i="8"/>
  <c r="V685" i="8" s="1"/>
  <c r="W685" i="8" s="1"/>
  <c r="T632" i="8"/>
  <c r="V687" i="8" s="1"/>
  <c r="W687" i="8" s="1"/>
  <c r="T692" i="8"/>
  <c r="V689" i="8" s="1"/>
  <c r="W689" i="8" s="1"/>
  <c r="T694" i="8"/>
  <c r="V691" i="8" s="1"/>
  <c r="T618" i="8"/>
  <c r="V693" i="8" s="1"/>
  <c r="W693" i="8" s="1"/>
  <c r="T696" i="8"/>
  <c r="V695" i="8" s="1"/>
  <c r="T613" i="8"/>
  <c r="V697" i="8" s="1"/>
  <c r="W697" i="8" s="1"/>
  <c r="T614" i="8"/>
  <c r="T764" i="8"/>
  <c r="V700" i="8" s="1"/>
  <c r="W700" i="8" s="1"/>
  <c r="T782" i="8"/>
  <c r="T792" i="8"/>
  <c r="T794" i="8"/>
  <c r="T810" i="8"/>
  <c r="T730" i="8"/>
  <c r="T724" i="8"/>
  <c r="T754" i="8"/>
  <c r="T774" i="8"/>
  <c r="T770" i="8"/>
  <c r="T776" i="8"/>
  <c r="T766" i="8"/>
  <c r="T796" i="8"/>
  <c r="T756" i="8"/>
  <c r="T778" i="8"/>
  <c r="T626" i="8"/>
  <c r="T806" i="8"/>
  <c r="T808" i="8"/>
  <c r="T732" i="8"/>
  <c r="T734" i="8"/>
  <c r="T736" i="8"/>
  <c r="T738" i="8"/>
  <c r="T740" i="8"/>
  <c r="T742" i="8"/>
  <c r="T744" i="8"/>
  <c r="T772" i="8"/>
  <c r="T798" i="8"/>
  <c r="T788" i="8"/>
  <c r="T746" i="8"/>
  <c r="T748" i="8"/>
  <c r="T750" i="8"/>
  <c r="T752" i="8"/>
  <c r="T784" i="8"/>
  <c r="V764" i="8" s="1"/>
  <c r="T842" i="8"/>
  <c r="T844" i="8"/>
  <c r="T846" i="8"/>
  <c r="T848" i="8"/>
  <c r="T830" i="8"/>
  <c r="V774" i="8" s="1"/>
  <c r="T780" i="8"/>
  <c r="T790" i="8"/>
  <c r="T834" i="8"/>
  <c r="T812" i="8"/>
  <c r="V782" i="8" s="1"/>
  <c r="W782" i="8" s="1"/>
  <c r="T850" i="8"/>
  <c r="T814" i="8"/>
  <c r="T728" i="8"/>
  <c r="T702" i="8"/>
  <c r="T816" i="8"/>
  <c r="T786" i="8"/>
  <c r="T852" i="8"/>
  <c r="T818" i="8"/>
  <c r="T704" i="8"/>
  <c r="T760" i="8"/>
  <c r="T836" i="8"/>
  <c r="T802" i="8"/>
  <c r="V806" i="8" s="1"/>
  <c r="W806" i="8" s="1"/>
  <c r="T726" i="8"/>
  <c r="T824" i="8"/>
  <c r="T826" i="8"/>
  <c r="T768" i="8"/>
  <c r="T650" i="8"/>
  <c r="T497" i="8"/>
  <c r="T762" i="8"/>
  <c r="T840" i="8"/>
  <c r="T820" i="8"/>
  <c r="T822" i="8"/>
  <c r="T708" i="8"/>
  <c r="T666" i="8"/>
  <c r="T800" i="8"/>
  <c r="T710" i="8"/>
  <c r="T634" i="8"/>
  <c r="V836" i="8" s="1"/>
  <c r="T698" i="8"/>
  <c r="T758" i="8"/>
  <c r="T658" i="8"/>
  <c r="T660" i="8"/>
  <c r="T804" i="8"/>
  <c r="T828" i="8"/>
  <c r="T832" i="8"/>
  <c r="T854" i="8"/>
  <c r="V852" i="8" s="1"/>
  <c r="W852" i="8" s="1"/>
  <c r="T838" i="8"/>
  <c r="T239" i="8"/>
  <c r="Q45" i="9"/>
  <c r="S45" i="9" s="1"/>
  <c r="W45" i="9" s="1"/>
  <c r="Q5" i="9"/>
  <c r="S5" i="9" s="1"/>
  <c r="Q35" i="9"/>
  <c r="S35" i="9" s="1"/>
  <c r="W35" i="9" s="1"/>
  <c r="Q11" i="9"/>
  <c r="S11" i="9" s="1"/>
  <c r="Q33" i="9"/>
  <c r="S33" i="9" s="1"/>
  <c r="Q29" i="9"/>
  <c r="S29" i="9" s="1"/>
  <c r="Q25" i="9"/>
  <c r="S25" i="9" s="1"/>
  <c r="W25" i="9" s="1"/>
  <c r="Q37" i="9"/>
  <c r="S37" i="9" s="1"/>
  <c r="W37" i="9" s="1"/>
  <c r="Q31" i="9"/>
  <c r="S31" i="9" s="1"/>
  <c r="Q13" i="9"/>
  <c r="S13" i="9" s="1"/>
  <c r="Q15" i="9"/>
  <c r="S15" i="9" s="1"/>
  <c r="Q88" i="9"/>
  <c r="S88" i="9" s="1"/>
  <c r="W88" i="9" s="1"/>
  <c r="Q90" i="9"/>
  <c r="S90" i="9" s="1"/>
  <c r="W90" i="9" s="1"/>
  <c r="Q39" i="9"/>
  <c r="S39" i="9" s="1"/>
  <c r="Q61" i="9"/>
  <c r="S61" i="9" s="1"/>
  <c r="Q3" i="9"/>
  <c r="S3" i="9" s="1"/>
  <c r="Q19" i="9"/>
  <c r="S19" i="9" s="1"/>
  <c r="Q21" i="9"/>
  <c r="S21" i="9" s="1"/>
  <c r="Q208" i="9"/>
  <c r="S208" i="9" s="1"/>
  <c r="W208" i="9" s="1"/>
  <c r="Q108" i="9"/>
  <c r="S108" i="9" s="1"/>
  <c r="Q174" i="9"/>
  <c r="S174" i="9" s="1"/>
  <c r="Q212" i="9"/>
  <c r="S212" i="9" s="1"/>
  <c r="W212" i="9" s="1"/>
  <c r="Q214" i="9"/>
  <c r="S214" i="9" s="1"/>
  <c r="W214" i="9" s="1"/>
  <c r="Q110" i="9"/>
  <c r="S110" i="9" s="1"/>
  <c r="Q162" i="9"/>
  <c r="S162" i="9" s="1"/>
  <c r="W162" i="9" s="1"/>
  <c r="Q134" i="9"/>
  <c r="S134" i="9" s="1"/>
  <c r="Q210" i="9"/>
  <c r="S210" i="9" s="1"/>
  <c r="Q7" i="9"/>
  <c r="S7" i="9" s="1"/>
  <c r="W7" i="9" s="1"/>
  <c r="Q112" i="9"/>
  <c r="S112" i="9" s="1"/>
  <c r="W112" i="9" s="1"/>
  <c r="Q17" i="9"/>
  <c r="S17" i="9" s="1"/>
  <c r="Q198" i="9"/>
  <c r="S198" i="9" s="1"/>
  <c r="Q204" i="9"/>
  <c r="S204" i="9" s="1"/>
  <c r="Q92" i="9"/>
  <c r="S92" i="9" s="1"/>
  <c r="W92" i="9" s="1"/>
  <c r="Q94" i="9"/>
  <c r="S94" i="9" s="1"/>
  <c r="W94" i="9" s="1"/>
  <c r="Q47" i="9"/>
  <c r="S47" i="9" s="1"/>
  <c r="Q96" i="9"/>
  <c r="S96" i="9" s="1"/>
  <c r="Q78" i="9"/>
  <c r="S78" i="9" s="1"/>
  <c r="Q49" i="9"/>
  <c r="S49" i="9" s="1"/>
  <c r="Q86" i="9"/>
  <c r="S86" i="9" s="1"/>
  <c r="Q142" i="9"/>
  <c r="S142" i="9" s="1"/>
  <c r="W142" i="9" s="1"/>
  <c r="Q80" i="9"/>
  <c r="S80" i="9" s="1"/>
  <c r="W80" i="9" s="1"/>
  <c r="Q98" i="9"/>
  <c r="S98" i="9" s="1"/>
  <c r="Q9" i="9"/>
  <c r="S9" i="9" s="1"/>
  <c r="Q258" i="9"/>
  <c r="S258" i="9" s="1"/>
  <c r="Q196" i="9"/>
  <c r="S196" i="9" s="1"/>
  <c r="Q194" i="9"/>
  <c r="S194" i="9" s="1"/>
  <c r="Q272" i="9"/>
  <c r="S272" i="9" s="1"/>
  <c r="W272" i="9" s="1"/>
  <c r="Q200" i="9"/>
  <c r="S200" i="9" s="1"/>
  <c r="Q216" i="9"/>
  <c r="S216" i="9" s="1"/>
  <c r="Q306" i="9"/>
  <c r="S306" i="9" s="1"/>
  <c r="W306" i="9" s="1"/>
  <c r="Q308" i="9"/>
  <c r="S308" i="9" s="1"/>
  <c r="Q218" i="9"/>
  <c r="S218" i="9" s="1"/>
  <c r="Q280" i="9"/>
  <c r="S280" i="9" s="1"/>
  <c r="Q288" i="9"/>
  <c r="S288" i="9" s="1"/>
  <c r="Q114" i="9"/>
  <c r="S114" i="9" s="1"/>
  <c r="Q43" i="9"/>
  <c r="S43" i="9" s="1"/>
  <c r="W43" i="9" s="1"/>
  <c r="Q116" i="9"/>
  <c r="S116" i="9" s="1"/>
  <c r="Q100" i="9"/>
  <c r="S100" i="9" s="1"/>
  <c r="Q188" i="9"/>
  <c r="S188" i="9" s="1"/>
  <c r="Q65" i="9"/>
  <c r="S65" i="9" s="1"/>
  <c r="Q144" i="9"/>
  <c r="S144" i="9" s="1"/>
  <c r="Q190" i="9"/>
  <c r="S190" i="9" s="1"/>
  <c r="Q63" i="9"/>
  <c r="S63" i="9" s="1"/>
  <c r="Q67" i="9"/>
  <c r="S67" i="9" s="1"/>
  <c r="Q136" i="9"/>
  <c r="S136" i="9" s="1"/>
  <c r="Q57" i="9"/>
  <c r="S57" i="9" s="1"/>
  <c r="Q51" i="9"/>
  <c r="S51" i="9" s="1"/>
  <c r="Q164" i="9"/>
  <c r="S164" i="9" s="1"/>
  <c r="W164" i="9" s="1"/>
  <c r="Q124" i="9"/>
  <c r="S124" i="9" s="1"/>
  <c r="Q158" i="9"/>
  <c r="S158" i="9" s="1"/>
  <c r="Q160" i="9"/>
  <c r="S160" i="9" s="1"/>
  <c r="W160" i="9" s="1"/>
  <c r="Q41" i="9"/>
  <c r="S41" i="9" s="1"/>
  <c r="W41" i="9" s="1"/>
  <c r="Q130" i="9"/>
  <c r="S130" i="9" s="1"/>
  <c r="Q122" i="9"/>
  <c r="S122" i="9" s="1"/>
  <c r="Q73" i="9"/>
  <c r="S73" i="9" s="1"/>
  <c r="W73" i="9" s="1"/>
  <c r="Q53" i="9"/>
  <c r="S53" i="9" s="1"/>
  <c r="Q140" i="9"/>
  <c r="S140" i="9" s="1"/>
  <c r="W140" i="9" s="1"/>
  <c r="Q138" i="9"/>
  <c r="S138" i="9" s="1"/>
  <c r="Q132" i="9"/>
  <c r="S132" i="9" s="1"/>
  <c r="Q150" i="9"/>
  <c r="S150" i="9" s="1"/>
  <c r="Q206" i="9"/>
  <c r="S206" i="9" s="1"/>
  <c r="W206" i="9" s="1"/>
  <c r="Q252" i="9"/>
  <c r="S252" i="9" s="1"/>
  <c r="Q55" i="9"/>
  <c r="S55" i="9" s="1"/>
  <c r="W55" i="9" s="1"/>
  <c r="Q27" i="9"/>
  <c r="S27" i="9" s="1"/>
  <c r="Q106" i="9"/>
  <c r="S106" i="9" s="1"/>
  <c r="Q192" i="9"/>
  <c r="S192" i="9" s="1"/>
  <c r="W192" i="9" s="1"/>
  <c r="Q82" i="9"/>
  <c r="S82" i="9" s="1"/>
  <c r="Q152" i="9"/>
  <c r="S152" i="9" s="1"/>
  <c r="Q166" i="9"/>
  <c r="S166" i="9" s="1"/>
  <c r="Q84" i="9"/>
  <c r="S84" i="9" s="1"/>
  <c r="Q118" i="9"/>
  <c r="S118" i="9" s="1"/>
  <c r="Q120" i="9"/>
  <c r="S120" i="9" s="1"/>
  <c r="W120" i="9" s="1"/>
  <c r="Q102" i="9"/>
  <c r="S102" i="9" s="1"/>
  <c r="Q126" i="9"/>
  <c r="S126" i="9" s="1"/>
  <c r="Q59" i="9"/>
  <c r="S59" i="9" s="1"/>
  <c r="Q128" i="9"/>
  <c r="S128" i="9" s="1"/>
  <c r="W128" i="9" s="1"/>
  <c r="Q148" i="9"/>
  <c r="S148" i="9" s="1"/>
  <c r="W148" i="9" s="1"/>
  <c r="Q104" i="9"/>
  <c r="S104" i="9" s="1"/>
  <c r="W104" i="9" s="1"/>
  <c r="Q69" i="9"/>
  <c r="S69" i="9" s="1"/>
  <c r="Q71" i="9"/>
  <c r="S71" i="9" s="1"/>
  <c r="Q154" i="9"/>
  <c r="S154" i="9" s="1"/>
  <c r="Q146" i="9"/>
  <c r="S146" i="9" s="1"/>
  <c r="Q168" i="9"/>
  <c r="S168" i="9" s="1"/>
  <c r="Q170" i="9"/>
  <c r="S170" i="9" s="1"/>
  <c r="W170" i="9" s="1"/>
  <c r="Q172" i="9"/>
  <c r="S172" i="9" s="1"/>
  <c r="W172" i="9" s="1"/>
  <c r="Q182" i="9"/>
  <c r="S182" i="9" s="1"/>
  <c r="Q184" i="9"/>
  <c r="S184" i="9" s="1"/>
  <c r="Q186" i="9"/>
  <c r="S186" i="9" s="1"/>
  <c r="Q180" i="9"/>
  <c r="S180" i="9" s="1"/>
  <c r="Q246" i="9"/>
  <c r="S246" i="9" s="1"/>
  <c r="Q240" i="9"/>
  <c r="S240" i="9" s="1"/>
  <c r="Q232" i="9"/>
  <c r="S232" i="9" s="1"/>
  <c r="Q248" i="9"/>
  <c r="S248" i="9" s="1"/>
  <c r="W248" i="9" s="1"/>
  <c r="Q254" i="9"/>
  <c r="S254" i="9" s="1"/>
  <c r="W254" i="9" s="1"/>
  <c r="Q322" i="9"/>
  <c r="S322" i="9" s="1"/>
  <c r="W322" i="9" s="1"/>
  <c r="Q312" i="9"/>
  <c r="S312" i="9" s="1"/>
  <c r="Q314" i="9"/>
  <c r="S314" i="9" s="1"/>
  <c r="Q316" i="9"/>
  <c r="S316" i="9" s="1"/>
  <c r="Q324" i="9"/>
  <c r="S324" i="9" s="1"/>
  <c r="W324" i="9" s="1"/>
  <c r="Q326" i="9"/>
  <c r="S326" i="9" s="1"/>
  <c r="W326" i="9" s="1"/>
  <c r="Q264" i="9"/>
  <c r="S264" i="9" s="1"/>
  <c r="W264" i="9" s="1"/>
  <c r="Q368" i="9"/>
  <c r="S368" i="9" s="1"/>
  <c r="Q282" i="9"/>
  <c r="S282" i="9" s="1"/>
  <c r="Q348" i="9"/>
  <c r="S348" i="9" s="1"/>
  <c r="Q370" i="9"/>
  <c r="S370" i="9" s="1"/>
  <c r="Q376" i="9"/>
  <c r="S376" i="9" s="1"/>
  <c r="Q378" i="9"/>
  <c r="S378" i="9" s="1"/>
  <c r="Q250" i="9"/>
  <c r="S250" i="9" s="1"/>
  <c r="Q342" i="9"/>
  <c r="S342" i="9" s="1"/>
  <c r="Q226" i="9"/>
  <c r="S226" i="9" s="1"/>
  <c r="Q270" i="9"/>
  <c r="S270" i="9" s="1"/>
  <c r="W270" i="9" s="1"/>
  <c r="Q276" i="9"/>
  <c r="S276" i="9" s="1"/>
  <c r="Q284" i="9"/>
  <c r="S284" i="9" s="1"/>
  <c r="W284" i="9" s="1"/>
  <c r="Q372" i="9"/>
  <c r="S372" i="9" s="1"/>
  <c r="Q310" i="9"/>
  <c r="S310" i="9" s="1"/>
  <c r="Q354" i="9"/>
  <c r="S354" i="9" s="1"/>
  <c r="W354" i="9" s="1"/>
  <c r="Q382" i="9"/>
  <c r="S382" i="9" s="1"/>
  <c r="W382" i="9" s="1"/>
  <c r="Q344" i="9"/>
  <c r="S344" i="9" s="1"/>
  <c r="Q384" i="9"/>
  <c r="S384" i="9" s="1"/>
  <c r="Q386" i="9"/>
  <c r="S386" i="9" s="1"/>
  <c r="W386" i="9" s="1"/>
  <c r="Q266" i="9"/>
  <c r="S266" i="9" s="1"/>
  <c r="Q302" i="9"/>
  <c r="S302" i="9" s="1"/>
  <c r="W302" i="9" s="1"/>
  <c r="Q318" i="9"/>
  <c r="S318" i="9" s="1"/>
  <c r="W318" i="9" s="1"/>
  <c r="Q320" i="9"/>
  <c r="S320" i="9" s="1"/>
  <c r="Q274" i="9"/>
  <c r="S274" i="9" s="1"/>
  <c r="W274" i="9" s="1"/>
  <c r="Q360" i="9"/>
  <c r="S360" i="9" s="1"/>
  <c r="Q178" i="9"/>
  <c r="S178" i="9" s="1"/>
  <c r="W178" i="9" s="1"/>
  <c r="Q340" i="9"/>
  <c r="S340" i="9" s="1"/>
  <c r="Q330" i="9"/>
  <c r="S330" i="9" s="1"/>
  <c r="W330" i="9" s="1"/>
  <c r="Q294" i="9"/>
  <c r="S294" i="9" s="1"/>
  <c r="W294" i="9" s="1"/>
  <c r="Q300" i="9"/>
  <c r="S300" i="9" s="1"/>
  <c r="Q286" i="9"/>
  <c r="S286" i="9" s="1"/>
  <c r="Q338" i="9"/>
  <c r="S338" i="9" s="1"/>
  <c r="W338" i="9" s="1"/>
  <c r="Q278" i="9"/>
  <c r="S278" i="9" s="1"/>
  <c r="Q356" i="9"/>
  <c r="S356" i="9" s="1"/>
  <c r="W356" i="9" s="1"/>
  <c r="Q238" i="9"/>
  <c r="S238" i="9" s="1"/>
  <c r="W238" i="9" s="1"/>
  <c r="Q374" i="9"/>
  <c r="S374" i="9" s="1"/>
  <c r="Q202" i="9"/>
  <c r="S202" i="9" s="1"/>
  <c r="Q332" i="9"/>
  <c r="S332" i="9" s="1"/>
  <c r="W332" i="9" s="1"/>
  <c r="Q290" i="9"/>
  <c r="S290" i="9" s="1"/>
  <c r="Q176" i="9"/>
  <c r="S176" i="9" s="1"/>
  <c r="W176" i="9" s="1"/>
  <c r="Q268" i="9"/>
  <c r="S268" i="9" s="1"/>
  <c r="Q228" i="9"/>
  <c r="S228" i="9" s="1"/>
  <c r="W228" i="9" s="1"/>
  <c r="Q292" i="9"/>
  <c r="S292" i="9" s="1"/>
  <c r="Q390" i="9"/>
  <c r="S390" i="9" s="1"/>
  <c r="W390" i="9" s="1"/>
  <c r="Q296" i="9"/>
  <c r="S296" i="9" s="1"/>
  <c r="Q334" i="9"/>
  <c r="S334" i="9" s="1"/>
  <c r="Q364" i="9"/>
  <c r="S364" i="9" s="1"/>
  <c r="W364" i="9" s="1"/>
  <c r="Q256" i="9"/>
  <c r="S256" i="9" s="1"/>
  <c r="W256" i="9" s="1"/>
  <c r="Q242" i="9"/>
  <c r="S242" i="9" s="1"/>
  <c r="Q224" i="9"/>
  <c r="S224" i="9" s="1"/>
  <c r="Q362" i="9"/>
  <c r="S362" i="9" s="1"/>
  <c r="Q220" i="9"/>
  <c r="S220" i="9" s="1"/>
  <c r="Q222" i="9"/>
  <c r="S222" i="9" s="1"/>
  <c r="Q366" i="9"/>
  <c r="S366" i="9" s="1"/>
  <c r="Q358" i="9"/>
  <c r="S358" i="9" s="1"/>
  <c r="Q380" i="9"/>
  <c r="S380" i="9" s="1"/>
  <c r="W380" i="9" s="1"/>
  <c r="Q230" i="9"/>
  <c r="S230" i="9" s="1"/>
  <c r="W230" i="9" s="1"/>
  <c r="Q388" i="9"/>
  <c r="S388" i="9" s="1"/>
  <c r="Q234" i="9"/>
  <c r="S234" i="9" s="1"/>
  <c r="Q260" i="9"/>
  <c r="S260" i="9" s="1"/>
  <c r="Q244" i="9"/>
  <c r="S244" i="9" s="1"/>
  <c r="W244" i="9" s="1"/>
  <c r="Q298" i="9"/>
  <c r="S298" i="9" s="1"/>
  <c r="W298" i="9" s="1"/>
  <c r="Q350" i="9"/>
  <c r="S350" i="9" s="1"/>
  <c r="W350" i="9" s="1"/>
  <c r="Q352" i="9"/>
  <c r="S352" i="9" s="1"/>
  <c r="W352" i="9" s="1"/>
  <c r="Q346" i="9"/>
  <c r="S346" i="9" s="1"/>
  <c r="W346" i="9" s="1"/>
  <c r="Q304" i="9"/>
  <c r="S304" i="9" s="1"/>
  <c r="Q336" i="9"/>
  <c r="S336" i="9" s="1"/>
  <c r="Q262" i="9"/>
  <c r="S262" i="9" s="1"/>
  <c r="Q328" i="9"/>
  <c r="S328" i="9" s="1"/>
  <c r="Q236" i="9"/>
  <c r="S236" i="9" s="1"/>
  <c r="Q156" i="9"/>
  <c r="S156" i="9" s="1"/>
  <c r="Q23" i="9"/>
  <c r="S23" i="9" s="1"/>
  <c r="W23" i="9" s="1"/>
  <c r="S63" i="8"/>
  <c r="S217" i="8"/>
  <c r="S99" i="8"/>
  <c r="S135" i="8"/>
  <c r="S117" i="8"/>
  <c r="S173" i="8"/>
  <c r="S259" i="8"/>
  <c r="S59" i="8"/>
  <c r="S13" i="8"/>
  <c r="S103" i="8"/>
  <c r="S113" i="8"/>
  <c r="S29" i="8"/>
  <c r="S235" i="8"/>
  <c r="S105" i="8"/>
  <c r="S267" i="8"/>
  <c r="S195" i="8"/>
  <c r="S227" i="8"/>
  <c r="S137" i="8"/>
  <c r="S263" i="8"/>
  <c r="S249" i="8"/>
  <c r="S351" i="8"/>
  <c r="S353" i="8"/>
  <c r="S355" i="8"/>
  <c r="S357" i="8"/>
  <c r="S385" i="8"/>
  <c r="S387" i="8"/>
  <c r="S317" i="8"/>
  <c r="S389" i="8"/>
  <c r="S391" i="8"/>
  <c r="S371" i="8"/>
  <c r="U63" i="8" s="1"/>
  <c r="Y63" i="8" s="1"/>
  <c r="S373" i="8"/>
  <c r="S87" i="8"/>
  <c r="S3" i="8"/>
  <c r="S275" i="8"/>
  <c r="S5" i="8"/>
  <c r="S241" i="8"/>
  <c r="S271" i="8"/>
  <c r="S283" i="8"/>
  <c r="S325" i="8"/>
  <c r="S327" i="8"/>
  <c r="S157" i="8"/>
  <c r="S159" i="8"/>
  <c r="S67" i="8"/>
  <c r="S269" i="8"/>
  <c r="S31" i="8"/>
  <c r="S85" i="8"/>
  <c r="S277" i="8"/>
  <c r="S141" i="8"/>
  <c r="S245" i="8"/>
  <c r="S143" i="8"/>
  <c r="S197" i="8"/>
  <c r="S175" i="8"/>
  <c r="S253" i="8"/>
  <c r="S291" i="8"/>
  <c r="S281" i="8"/>
  <c r="S147" i="8"/>
  <c r="S125" i="8"/>
  <c r="S177" i="8"/>
  <c r="S23" i="8"/>
  <c r="S69" i="8"/>
  <c r="S165" i="8"/>
  <c r="U125" i="8" s="1"/>
  <c r="S139" i="8"/>
  <c r="S149" i="8"/>
  <c r="S119" i="8"/>
  <c r="S293" i="8"/>
  <c r="S199" i="8"/>
  <c r="S7" i="8"/>
  <c r="S203" i="8"/>
  <c r="S101" i="8"/>
  <c r="S33" i="8"/>
  <c r="S243" i="8"/>
  <c r="S223" i="8"/>
  <c r="S489" i="8"/>
  <c r="S337" i="8"/>
  <c r="S399" i="8"/>
  <c r="S167" i="8"/>
  <c r="S335" i="8"/>
  <c r="U157" i="8" s="1"/>
  <c r="S401" i="8"/>
  <c r="S393" i="8"/>
  <c r="S179" i="8"/>
  <c r="S455" i="8"/>
  <c r="S487" i="8"/>
  <c r="S169" i="8"/>
  <c r="U169" i="8" s="1"/>
  <c r="S131" i="8"/>
  <c r="S479" i="8"/>
  <c r="S481" i="8"/>
  <c r="S483" i="8"/>
  <c r="S375" i="8"/>
  <c r="U179" i="8" s="1"/>
  <c r="S183" i="8"/>
  <c r="S201" i="8"/>
  <c r="S453" i="8"/>
  <c r="S499" i="8"/>
  <c r="S181" i="8"/>
  <c r="S255" i="8"/>
  <c r="S129" i="8"/>
  <c r="S77" i="8"/>
  <c r="U195" i="8" s="1"/>
  <c r="S193" i="8"/>
  <c r="S225" i="8"/>
  <c r="U199" i="8" s="1"/>
  <c r="S185" i="8"/>
  <c r="S65" i="8"/>
  <c r="U203" i="8" s="1"/>
  <c r="S221" i="8"/>
  <c r="S485" i="8"/>
  <c r="S491" i="8"/>
  <c r="S495" i="8"/>
  <c r="S463" i="8"/>
  <c r="S443" i="8"/>
  <c r="S473" i="8"/>
  <c r="S403" i="8"/>
  <c r="S445" i="8"/>
  <c r="S433" i="8"/>
  <c r="S435" i="8"/>
  <c r="S471" i="8"/>
  <c r="S447" i="8"/>
  <c r="S459" i="8"/>
  <c r="S465" i="8"/>
  <c r="S437" i="8"/>
  <c r="S461" i="8"/>
  <c r="S449" i="8"/>
  <c r="S439" i="8"/>
  <c r="S441" i="8"/>
  <c r="S313" i="8"/>
  <c r="U245" i="8" s="1"/>
  <c r="S377" i="8"/>
  <c r="S359" i="8"/>
  <c r="S469" i="8"/>
  <c r="S451" i="8"/>
  <c r="S427" i="8"/>
  <c r="U255" i="8" s="1"/>
  <c r="S475" i="8"/>
  <c r="S299" i="8"/>
  <c r="S301" i="8"/>
  <c r="S285" i="8"/>
  <c r="S287" i="8"/>
  <c r="S213" i="8"/>
  <c r="S133" i="8"/>
  <c r="S57" i="8"/>
  <c r="S361" i="8"/>
  <c r="S363" i="8"/>
  <c r="S365" i="8"/>
  <c r="S405" i="8"/>
  <c r="S457" i="8"/>
  <c r="S107" i="8"/>
  <c r="S315" i="8"/>
  <c r="S303" i="8"/>
  <c r="S367" i="8"/>
  <c r="S429" i="8"/>
  <c r="S419" i="8"/>
  <c r="U293" i="8" s="1"/>
  <c r="S421" i="8"/>
  <c r="S331" i="8"/>
  <c r="S295" i="8"/>
  <c r="S379" i="8"/>
  <c r="U301" i="8" s="1"/>
  <c r="S319" i="8"/>
  <c r="U303" i="8" s="1"/>
  <c r="Y303" i="8" s="1"/>
  <c r="S297" i="8"/>
  <c r="S431" i="8"/>
  <c r="S423" i="8"/>
  <c r="S25" i="8"/>
  <c r="S15" i="8"/>
  <c r="S339" i="8"/>
  <c r="S341" i="8"/>
  <c r="S343" i="8"/>
  <c r="S467" i="8"/>
  <c r="S407" i="8"/>
  <c r="S493" i="8"/>
  <c r="S425" i="8"/>
  <c r="S477" i="8"/>
  <c r="S321" i="8"/>
  <c r="S323" i="8"/>
  <c r="S311" i="8"/>
  <c r="S381" i="8"/>
  <c r="S369" i="8"/>
  <c r="S305" i="8"/>
  <c r="S333" i="8"/>
  <c r="S345" i="8"/>
  <c r="U345" i="8" s="1"/>
  <c r="S347" i="8"/>
  <c r="U347" i="8" s="1"/>
  <c r="S273" i="8"/>
  <c r="S109" i="8"/>
  <c r="S411" i="8"/>
  <c r="S413" i="8"/>
  <c r="S415" i="8"/>
  <c r="S417" i="8"/>
  <c r="S329" i="8"/>
  <c r="S395" i="8"/>
  <c r="S397" i="8"/>
  <c r="U365" i="8" s="1"/>
  <c r="Y365" i="8" s="1"/>
  <c r="S383" i="8"/>
  <c r="S115" i="8"/>
  <c r="S307" i="8"/>
  <c r="S409" i="8"/>
  <c r="S309" i="8"/>
  <c r="S349" i="8"/>
  <c r="S215" i="8"/>
  <c r="S289" i="8"/>
  <c r="S205" i="8"/>
  <c r="S279" i="8"/>
  <c r="U385" i="8" s="1"/>
  <c r="Y385" i="8" s="1"/>
  <c r="S187" i="8"/>
  <c r="S207" i="8"/>
  <c r="S251" i="8"/>
  <c r="S17" i="8"/>
  <c r="S9" i="8"/>
  <c r="U395" i="8" s="1"/>
  <c r="S19" i="8"/>
  <c r="S11" i="8"/>
  <c r="S71" i="8"/>
  <c r="S73" i="8"/>
  <c r="S75" i="8"/>
  <c r="S61" i="8"/>
  <c r="S151" i="8"/>
  <c r="S153" i="8"/>
  <c r="S27" i="8"/>
  <c r="S35" i="8"/>
  <c r="U415" i="8" s="1"/>
  <c r="Y415" i="8" s="1"/>
  <c r="S83" i="8"/>
  <c r="S37" i="8"/>
  <c r="S39" i="8"/>
  <c r="S41" i="8"/>
  <c r="U423" i="8" s="1"/>
  <c r="Y423" i="8" s="1"/>
  <c r="S237" i="8"/>
  <c r="S161" i="8"/>
  <c r="S189" i="8"/>
  <c r="S163" i="8"/>
  <c r="S191" i="8"/>
  <c r="S233" i="8"/>
  <c r="S229" i="8"/>
  <c r="S43" i="8"/>
  <c r="S247" i="8"/>
  <c r="S145" i="8"/>
  <c r="S261" i="8"/>
  <c r="U445" i="8" s="1"/>
  <c r="S209" i="8"/>
  <c r="U447" i="8" s="1"/>
  <c r="Y447" i="8" s="1"/>
  <c r="S89" i="8"/>
  <c r="S91" i="8"/>
  <c r="S93" i="8"/>
  <c r="S95" i="8"/>
  <c r="U455" i="8" s="1"/>
  <c r="S111" i="8"/>
  <c r="U457" i="8" s="1"/>
  <c r="S97" i="8"/>
  <c r="S121" i="8"/>
  <c r="U461" i="8" s="1"/>
  <c r="S123" i="8"/>
  <c r="U463" i="8" s="1"/>
  <c r="Y463" i="8" s="1"/>
  <c r="S79" i="8"/>
  <c r="S81" i="8"/>
  <c r="S211" i="8"/>
  <c r="S219" i="8"/>
  <c r="S127" i="8"/>
  <c r="U473" i="8" s="1"/>
  <c r="S257" i="8"/>
  <c r="S45" i="8"/>
  <c r="S265" i="8"/>
  <c r="S47" i="8"/>
  <c r="S231" i="8"/>
  <c r="S49" i="8"/>
  <c r="S51" i="8"/>
  <c r="U487" i="8" s="1"/>
  <c r="S53" i="8"/>
  <c r="U489" i="8" s="1"/>
  <c r="S55" i="8"/>
  <c r="S155" i="8"/>
  <c r="U493" i="8" s="1"/>
  <c r="S595" i="8"/>
  <c r="S597" i="8"/>
  <c r="S573" i="8"/>
  <c r="S525" i="8"/>
  <c r="S527" i="8"/>
  <c r="S622" i="8"/>
  <c r="S529" i="8"/>
  <c r="S579" i="8"/>
  <c r="S569" i="8"/>
  <c r="S561" i="8"/>
  <c r="S563" i="8"/>
  <c r="S21" i="8"/>
  <c r="S581" i="8"/>
  <c r="S603" i="8"/>
  <c r="S507" i="8"/>
  <c r="S571" i="8"/>
  <c r="U525" i="8" s="1"/>
  <c r="Y525" i="8" s="1"/>
  <c r="S509" i="8"/>
  <c r="S549" i="8"/>
  <c r="S620" i="8"/>
  <c r="S559" i="8"/>
  <c r="S511" i="8"/>
  <c r="S624" i="8"/>
  <c r="S587" i="8"/>
  <c r="S652" i="8"/>
  <c r="S644" i="8"/>
  <c r="S640" i="8"/>
  <c r="S646" i="8"/>
  <c r="S648" i="8"/>
  <c r="S638" i="8"/>
  <c r="S628" i="8"/>
  <c r="S533" i="8"/>
  <c r="S503" i="8"/>
  <c r="S605" i="8"/>
  <c r="S607" i="8"/>
  <c r="U561" i="8" s="1"/>
  <c r="S515" i="8"/>
  <c r="U563" i="8" s="1"/>
  <c r="Y563" i="8" s="1"/>
  <c r="S517" i="8"/>
  <c r="S599" i="8"/>
  <c r="S171" i="8"/>
  <c r="S575" i="8"/>
  <c r="S577" i="8"/>
  <c r="S501" i="8"/>
  <c r="S609" i="8"/>
  <c r="S555" i="8"/>
  <c r="S543" i="8"/>
  <c r="S565" i="8"/>
  <c r="S551" i="8"/>
  <c r="S535" i="8"/>
  <c r="S611" i="8"/>
  <c r="S553" i="8"/>
  <c r="S539" i="8"/>
  <c r="S589" i="8"/>
  <c r="S601" i="8"/>
  <c r="S557" i="8"/>
  <c r="U599" i="8" s="1"/>
  <c r="S519" i="8"/>
  <c r="S513" i="8"/>
  <c r="U603" i="8" s="1"/>
  <c r="Y603" i="8" s="1"/>
  <c r="S591" i="8"/>
  <c r="S537" i="8"/>
  <c r="S531" i="8"/>
  <c r="S545" i="8"/>
  <c r="S547" i="8"/>
  <c r="S541" i="8"/>
  <c r="U615" i="8" s="1"/>
  <c r="S583" i="8"/>
  <c r="U617" i="8" s="1"/>
  <c r="S585" i="8"/>
  <c r="U619" i="8" s="1"/>
  <c r="Y619" i="8" s="1"/>
  <c r="S567" i="8"/>
  <c r="U621" i="8" s="1"/>
  <c r="S616" i="8"/>
  <c r="U623" i="8" s="1"/>
  <c r="S593" i="8"/>
  <c r="U625" i="8" s="1"/>
  <c r="Y625" i="8" s="1"/>
  <c r="S521" i="8"/>
  <c r="U627" i="8" s="1"/>
  <c r="S523" i="8"/>
  <c r="U629" i="8" s="1"/>
  <c r="Y629" i="8" s="1"/>
  <c r="S505" i="8"/>
  <c r="U631" i="8" s="1"/>
  <c r="S682" i="8"/>
  <c r="U633" i="8" s="1"/>
  <c r="S670" i="8"/>
  <c r="U635" i="8" s="1"/>
  <c r="Y635" i="8" s="1"/>
  <c r="S672" i="8"/>
  <c r="U637" i="8" s="1"/>
  <c r="S684" i="8"/>
  <c r="U639" i="8" s="1"/>
  <c r="Y639" i="8" s="1"/>
  <c r="S678" i="8"/>
  <c r="U641" i="8" s="1"/>
  <c r="Y641" i="8" s="1"/>
  <c r="S662" i="8"/>
  <c r="U643" i="8" s="1"/>
  <c r="Y643" i="8" s="1"/>
  <c r="S664" i="8"/>
  <c r="U645" i="8" s="1"/>
  <c r="S642" i="8"/>
  <c r="U647" i="8" s="1"/>
  <c r="S630" i="8"/>
  <c r="U649" i="8" s="1"/>
  <c r="S636" i="8"/>
  <c r="U651" i="8" s="1"/>
  <c r="S654" i="8"/>
  <c r="U653" i="8" s="1"/>
  <c r="Y653" i="8" s="1"/>
  <c r="S668" i="8"/>
  <c r="U655" i="8" s="1"/>
  <c r="Y655" i="8" s="1"/>
  <c r="S686" i="8"/>
  <c r="U657" i="8" s="1"/>
  <c r="Y657" i="8" s="1"/>
  <c r="S688" i="8"/>
  <c r="U659" i="8" s="1"/>
  <c r="S690" i="8"/>
  <c r="U661" i="8" s="1"/>
  <c r="S674" i="8"/>
  <c r="U663" i="8" s="1"/>
  <c r="S680" i="8"/>
  <c r="U665" i="8" s="1"/>
  <c r="Y665" i="8" s="1"/>
  <c r="S676" i="8"/>
  <c r="U667" i="8" s="1"/>
  <c r="S700" i="8"/>
  <c r="U669" i="8" s="1"/>
  <c r="Y669" i="8" s="1"/>
  <c r="S712" i="8"/>
  <c r="U671" i="8" s="1"/>
  <c r="S714" i="8"/>
  <c r="U673" i="8" s="1"/>
  <c r="Y673" i="8" s="1"/>
  <c r="S716" i="8"/>
  <c r="U675" i="8" s="1"/>
  <c r="S718" i="8"/>
  <c r="U677" i="8" s="1"/>
  <c r="S720" i="8"/>
  <c r="U679" i="8" s="1"/>
  <c r="Y679" i="8" s="1"/>
  <c r="S706" i="8"/>
  <c r="U681" i="8" s="1"/>
  <c r="Y681" i="8" s="1"/>
  <c r="S722" i="8"/>
  <c r="U683" i="8" s="1"/>
  <c r="Y683" i="8" s="1"/>
  <c r="S656" i="8"/>
  <c r="U685" i="8" s="1"/>
  <c r="S632" i="8"/>
  <c r="U687" i="8" s="1"/>
  <c r="S692" i="8"/>
  <c r="U689" i="8" s="1"/>
  <c r="S694" i="8"/>
  <c r="U691" i="8" s="1"/>
  <c r="Y691" i="8" s="1"/>
  <c r="S618" i="8"/>
  <c r="U693" i="8" s="1"/>
  <c r="S696" i="8"/>
  <c r="U695" i="8" s="1"/>
  <c r="Y695" i="8" s="1"/>
  <c r="S613" i="8"/>
  <c r="U697" i="8" s="1"/>
  <c r="S614" i="8"/>
  <c r="S764" i="8"/>
  <c r="S782" i="8"/>
  <c r="S792" i="8"/>
  <c r="S794" i="8"/>
  <c r="S810" i="8"/>
  <c r="S730" i="8"/>
  <c r="S724" i="8"/>
  <c r="S754" i="8"/>
  <c r="S774" i="8"/>
  <c r="S770" i="8"/>
  <c r="S776" i="8"/>
  <c r="S766" i="8"/>
  <c r="S796" i="8"/>
  <c r="S756" i="8"/>
  <c r="S778" i="8"/>
  <c r="S626" i="8"/>
  <c r="S806" i="8"/>
  <c r="S808" i="8"/>
  <c r="S732" i="8"/>
  <c r="S734" i="8"/>
  <c r="S736" i="8"/>
  <c r="S738" i="8"/>
  <c r="S740" i="8"/>
  <c r="S742" i="8"/>
  <c r="S744" i="8"/>
  <c r="S772" i="8"/>
  <c r="S798" i="8"/>
  <c r="S788" i="8"/>
  <c r="S746" i="8"/>
  <c r="S748" i="8"/>
  <c r="S750" i="8"/>
  <c r="S752" i="8"/>
  <c r="S784" i="8"/>
  <c r="U764" i="8" s="1"/>
  <c r="Y764" i="8" s="1"/>
  <c r="S842" i="8"/>
  <c r="S844" i="8"/>
  <c r="S846" i="8"/>
  <c r="S848" i="8"/>
  <c r="S830" i="8"/>
  <c r="S780" i="8"/>
  <c r="S790" i="8"/>
  <c r="S834" i="8"/>
  <c r="S812" i="8"/>
  <c r="U782" i="8" s="1"/>
  <c r="S850" i="8"/>
  <c r="S814" i="8"/>
  <c r="S728" i="8"/>
  <c r="S702" i="8"/>
  <c r="S816" i="8"/>
  <c r="S786" i="8"/>
  <c r="S852" i="8"/>
  <c r="U796" i="8" s="1"/>
  <c r="S818" i="8"/>
  <c r="S704" i="8"/>
  <c r="S760" i="8"/>
  <c r="S836" i="8"/>
  <c r="S802" i="8"/>
  <c r="S726" i="8"/>
  <c r="S824" i="8"/>
  <c r="S826" i="8"/>
  <c r="S768" i="8"/>
  <c r="S650" i="8"/>
  <c r="S497" i="8"/>
  <c r="S762" i="8"/>
  <c r="S840" i="8"/>
  <c r="S820" i="8"/>
  <c r="S822" i="8"/>
  <c r="S708" i="8"/>
  <c r="S666" i="8"/>
  <c r="S800" i="8"/>
  <c r="S710" i="8"/>
  <c r="S634" i="8"/>
  <c r="U836" i="8" s="1"/>
  <c r="Y836" i="8" s="1"/>
  <c r="S698" i="8"/>
  <c r="S758" i="8"/>
  <c r="S658" i="8"/>
  <c r="S660" i="8"/>
  <c r="S804" i="8"/>
  <c r="S828" i="8"/>
  <c r="S832" i="8"/>
  <c r="S854" i="8"/>
  <c r="S838" i="8"/>
  <c r="S239" i="8"/>
  <c r="U3" i="8" s="1"/>
  <c r="W358" i="9" l="1"/>
  <c r="W232" i="9"/>
  <c r="W200" i="9"/>
  <c r="W276" i="9"/>
  <c r="W95" i="12"/>
  <c r="X226" i="12"/>
  <c r="X77" i="12"/>
  <c r="W368" i="9"/>
  <c r="W266" i="9"/>
  <c r="W124" i="9"/>
  <c r="W33" i="9"/>
  <c r="W286" i="9"/>
  <c r="W152" i="9"/>
  <c r="W110" i="9"/>
  <c r="W236" i="9"/>
  <c r="W378" i="9"/>
  <c r="W82" i="9"/>
  <c r="W114" i="9"/>
  <c r="W296" i="9"/>
  <c r="W138" i="9"/>
  <c r="W158" i="9"/>
  <c r="W370" i="9"/>
  <c r="W144" i="9"/>
  <c r="W336" i="9"/>
  <c r="W312" i="9"/>
  <c r="W218" i="9"/>
  <c r="W184" i="9"/>
  <c r="W308" i="9"/>
  <c r="W15" i="9"/>
  <c r="W278" i="9"/>
  <c r="W252" i="9"/>
  <c r="W21" i="9"/>
  <c r="W380" i="12"/>
  <c r="X117" i="12"/>
  <c r="U112" i="9"/>
  <c r="X112" i="9" s="1"/>
  <c r="U144" i="9"/>
  <c r="X144" i="9" s="1"/>
  <c r="U284" i="9"/>
  <c r="X284" i="9" s="1"/>
  <c r="U330" i="9"/>
  <c r="X330" i="9" s="1"/>
  <c r="U262" i="9"/>
  <c r="X262" i="9" s="1"/>
  <c r="U138" i="9"/>
  <c r="X138" i="9" s="1"/>
  <c r="W136" i="9"/>
  <c r="W116" i="9"/>
  <c r="W216" i="9"/>
  <c r="W19" i="9"/>
  <c r="W31" i="9"/>
  <c r="U11" i="9"/>
  <c r="X11" i="9" s="1"/>
  <c r="U88" i="9"/>
  <c r="X88" i="9" s="1"/>
  <c r="U108" i="9"/>
  <c r="X108" i="9" s="1"/>
  <c r="U7" i="9"/>
  <c r="X7" i="9" s="1"/>
  <c r="U96" i="9"/>
  <c r="X96" i="9" s="1"/>
  <c r="U258" i="9"/>
  <c r="X258" i="9" s="1"/>
  <c r="U218" i="9"/>
  <c r="X218" i="9" s="1"/>
  <c r="U164" i="9"/>
  <c r="X164" i="9" s="1"/>
  <c r="U53" i="9"/>
  <c r="X53" i="9" s="1"/>
  <c r="U27" i="9"/>
  <c r="X27" i="9" s="1"/>
  <c r="U120" i="9"/>
  <c r="X120" i="9" s="1"/>
  <c r="U71" i="9"/>
  <c r="X71" i="9" s="1"/>
  <c r="U186" i="9"/>
  <c r="X186" i="9" s="1"/>
  <c r="U312" i="9"/>
  <c r="X312" i="9" s="1"/>
  <c r="U276" i="9"/>
  <c r="X276" i="9" s="1"/>
  <c r="U386" i="9"/>
  <c r="X386" i="9" s="1"/>
  <c r="U340" i="9"/>
  <c r="X340" i="9" s="1"/>
  <c r="U238" i="9"/>
  <c r="X238" i="9" s="1"/>
  <c r="U292" i="9"/>
  <c r="X292" i="9" s="1"/>
  <c r="U362" i="9"/>
  <c r="X362" i="9" s="1"/>
  <c r="U234" i="9"/>
  <c r="X234" i="9" s="1"/>
  <c r="U336" i="9"/>
  <c r="X336" i="9" s="1"/>
  <c r="U140" i="9"/>
  <c r="X140" i="9" s="1"/>
  <c r="U370" i="9"/>
  <c r="X370" i="9" s="1"/>
  <c r="U374" i="9"/>
  <c r="X374" i="9" s="1"/>
  <c r="U49" i="9"/>
  <c r="X49" i="9" s="1"/>
  <c r="U25" i="9"/>
  <c r="X25" i="9" s="1"/>
  <c r="U214" i="9"/>
  <c r="X214" i="9" s="1"/>
  <c r="U114" i="9"/>
  <c r="X114" i="9" s="1"/>
  <c r="U160" i="9"/>
  <c r="X160" i="9" s="1"/>
  <c r="U82" i="9"/>
  <c r="X82" i="9" s="1"/>
  <c r="U378" i="9"/>
  <c r="X378" i="9" s="1"/>
  <c r="U318" i="9"/>
  <c r="X318" i="9" s="1"/>
  <c r="U332" i="9"/>
  <c r="X332" i="9" s="1"/>
  <c r="U236" i="9"/>
  <c r="X236" i="9" s="1"/>
  <c r="U196" i="9"/>
  <c r="X196" i="9" s="1"/>
  <c r="U220" i="9"/>
  <c r="X220" i="9" s="1"/>
  <c r="U110" i="9"/>
  <c r="X110" i="9" s="1"/>
  <c r="U204" i="9"/>
  <c r="X204" i="9" s="1"/>
  <c r="U142" i="9"/>
  <c r="X142" i="9" s="1"/>
  <c r="U43" i="9"/>
  <c r="X43" i="9" s="1"/>
  <c r="U152" i="9"/>
  <c r="X152" i="9" s="1"/>
  <c r="U128" i="9"/>
  <c r="X128" i="9" s="1"/>
  <c r="U170" i="9"/>
  <c r="X170" i="9" s="1"/>
  <c r="U326" i="9"/>
  <c r="X326" i="9" s="1"/>
  <c r="U286" i="9"/>
  <c r="X286" i="9" s="1"/>
  <c r="U290" i="9"/>
  <c r="X290" i="9" s="1"/>
  <c r="U364" i="9"/>
  <c r="X364" i="9" s="1"/>
  <c r="U350" i="9"/>
  <c r="X350" i="9" s="1"/>
  <c r="U212" i="9"/>
  <c r="X212" i="9" s="1"/>
  <c r="U45" i="9"/>
  <c r="X45" i="9" s="1"/>
  <c r="U206" i="9"/>
  <c r="X206" i="9" s="1"/>
  <c r="U172" i="9"/>
  <c r="X172" i="9" s="1"/>
  <c r="U248" i="9"/>
  <c r="X248" i="9" s="1"/>
  <c r="U264" i="9"/>
  <c r="X264" i="9" s="1"/>
  <c r="U176" i="9"/>
  <c r="X176" i="9" s="1"/>
  <c r="U256" i="9"/>
  <c r="X256" i="9" s="1"/>
  <c r="U352" i="9"/>
  <c r="X352" i="9" s="1"/>
  <c r="U174" i="9"/>
  <c r="X174" i="9" s="1"/>
  <c r="U192" i="9"/>
  <c r="X192" i="9" s="1"/>
  <c r="U202" i="9"/>
  <c r="X202" i="9" s="1"/>
  <c r="U244" i="9"/>
  <c r="X244" i="9" s="1"/>
  <c r="U21" i="9"/>
  <c r="X21" i="9" s="1"/>
  <c r="U94" i="9"/>
  <c r="X94" i="9" s="1"/>
  <c r="U306" i="9"/>
  <c r="X306" i="9" s="1"/>
  <c r="U252" i="9"/>
  <c r="X252" i="9" s="1"/>
  <c r="U104" i="9"/>
  <c r="X104" i="9" s="1"/>
  <c r="U254" i="9"/>
  <c r="X254" i="9" s="1"/>
  <c r="U278" i="9"/>
  <c r="X278" i="9" s="1"/>
  <c r="U230" i="9"/>
  <c r="X230" i="9" s="1"/>
  <c r="U346" i="9"/>
  <c r="X346" i="9" s="1"/>
  <c r="U90" i="9"/>
  <c r="X90" i="9" s="1"/>
  <c r="U180" i="9"/>
  <c r="X180" i="9" s="1"/>
  <c r="U390" i="9"/>
  <c r="X390" i="9" s="1"/>
  <c r="U17" i="9"/>
  <c r="X17" i="9" s="1"/>
  <c r="U158" i="9"/>
  <c r="X158" i="9" s="1"/>
  <c r="U296" i="9"/>
  <c r="X296" i="9" s="1"/>
  <c r="U35" i="9"/>
  <c r="X35" i="9" s="1"/>
  <c r="U15" i="9"/>
  <c r="X15" i="9" s="1"/>
  <c r="U208" i="9"/>
  <c r="X208" i="9" s="1"/>
  <c r="U308" i="9"/>
  <c r="X308" i="9" s="1"/>
  <c r="U73" i="9"/>
  <c r="X73" i="9" s="1"/>
  <c r="U55" i="9"/>
  <c r="X55" i="9" s="1"/>
  <c r="U184" i="9"/>
  <c r="X184" i="9" s="1"/>
  <c r="U322" i="9"/>
  <c r="X322" i="9" s="1"/>
  <c r="U270" i="9"/>
  <c r="X270" i="9" s="1"/>
  <c r="U178" i="9"/>
  <c r="X178" i="9" s="1"/>
  <c r="U356" i="9"/>
  <c r="X356" i="9" s="1"/>
  <c r="U228" i="9"/>
  <c r="X228" i="9" s="1"/>
  <c r="W366" i="9"/>
  <c r="W168" i="9"/>
  <c r="W86" i="9"/>
  <c r="X194" i="9"/>
  <c r="X190" i="9"/>
  <c r="W190" i="9"/>
  <c r="W194" i="9"/>
  <c r="X86" i="9"/>
  <c r="X168" i="9"/>
  <c r="X366" i="9"/>
  <c r="W262" i="9"/>
  <c r="W180" i="9"/>
  <c r="W196" i="9"/>
  <c r="X37" i="9"/>
  <c r="X41" i="9"/>
  <c r="X354" i="9"/>
  <c r="W362" i="9"/>
  <c r="W71" i="9"/>
  <c r="W96" i="9"/>
  <c r="X31" i="9"/>
  <c r="X19" i="9"/>
  <c r="X136" i="9"/>
  <c r="W47" i="9"/>
  <c r="W210" i="9"/>
  <c r="X5" i="9"/>
  <c r="X57" i="9"/>
  <c r="X344" i="9"/>
  <c r="W344" i="9"/>
  <c r="W57" i="9"/>
  <c r="W5" i="9"/>
  <c r="X210" i="9"/>
  <c r="X47" i="9"/>
  <c r="Z665" i="8"/>
  <c r="W665" i="8"/>
  <c r="W599" i="8"/>
  <c r="Z599" i="8" s="1"/>
  <c r="W391" i="8"/>
  <c r="Z391" i="8" s="1"/>
  <c r="Y675" i="8"/>
  <c r="Y659" i="8"/>
  <c r="U483" i="8"/>
  <c r="U467" i="8"/>
  <c r="U435" i="8"/>
  <c r="Y435" i="8" s="1"/>
  <c r="U355" i="8"/>
  <c r="U259" i="8"/>
  <c r="U243" i="8"/>
  <c r="Y243" i="8" s="1"/>
  <c r="Y179" i="8"/>
  <c r="W635" i="8"/>
  <c r="Z635" i="8" s="1"/>
  <c r="W619" i="8"/>
  <c r="Z619" i="8" s="1"/>
  <c r="W587" i="8"/>
  <c r="Z587" i="8" s="1"/>
  <c r="W395" i="8"/>
  <c r="Z395" i="8" s="1"/>
  <c r="W681" i="8"/>
  <c r="Z681" i="8" s="1"/>
  <c r="W615" i="8"/>
  <c r="Z615" i="8" s="1"/>
  <c r="Y637" i="8"/>
  <c r="Y125" i="8"/>
  <c r="W836" i="8"/>
  <c r="Z836" i="8" s="1"/>
  <c r="W629" i="8"/>
  <c r="Z629" i="8" s="1"/>
  <c r="W485" i="8"/>
  <c r="Z485" i="8" s="1"/>
  <c r="W341" i="8"/>
  <c r="Z341" i="8" s="1"/>
  <c r="W181" i="8"/>
  <c r="Z181" i="8" s="1"/>
  <c r="W165" i="8"/>
  <c r="Z165" i="8" s="1"/>
  <c r="W695" i="8"/>
  <c r="Z695" i="8" s="1"/>
  <c r="W691" i="8"/>
  <c r="Z691" i="8" s="1"/>
  <c r="W675" i="8"/>
  <c r="Z675" i="8" s="1"/>
  <c r="W627" i="8"/>
  <c r="Z627" i="8" s="1"/>
  <c r="W483" i="8"/>
  <c r="Z483" i="8" s="1"/>
  <c r="W435" i="8"/>
  <c r="Z435" i="8" s="1"/>
  <c r="W355" i="8"/>
  <c r="Z355" i="8" s="1"/>
  <c r="W633" i="8"/>
  <c r="Z633" i="8" s="1"/>
  <c r="W103" i="8"/>
  <c r="Z103" i="8" s="1"/>
  <c r="Y649" i="8"/>
  <c r="W673" i="8"/>
  <c r="Z673" i="8" s="1"/>
  <c r="Z657" i="8"/>
  <c r="W657" i="8"/>
  <c r="Z641" i="8"/>
  <c r="W641" i="8"/>
  <c r="W649" i="8"/>
  <c r="Z649" i="8" s="1"/>
  <c r="W774" i="8"/>
  <c r="Z774" i="8" s="1"/>
  <c r="Y663" i="8"/>
  <c r="W479" i="8"/>
  <c r="Z479" i="8" s="1"/>
  <c r="W351" i="8"/>
  <c r="Z351" i="8" s="1"/>
  <c r="U609" i="8"/>
  <c r="U319" i="8"/>
  <c r="Y319" i="8" s="1"/>
  <c r="W663" i="8"/>
  <c r="Z663" i="8" s="1"/>
  <c r="W764" i="8"/>
  <c r="Z764" i="8" s="1"/>
  <c r="W669" i="8"/>
  <c r="Z669" i="8" s="1"/>
  <c r="W637" i="8"/>
  <c r="Z637" i="8" s="1"/>
  <c r="W253" i="8"/>
  <c r="Z253" i="8" s="1"/>
  <c r="Z679" i="8"/>
  <c r="Z243" i="8"/>
  <c r="V457" i="8"/>
  <c r="W457" i="8" s="1"/>
  <c r="U147" i="8"/>
  <c r="Y147" i="8" s="1"/>
  <c r="Z319" i="8"/>
  <c r="Z653" i="8"/>
  <c r="Z221" i="8"/>
  <c r="W334" i="9"/>
  <c r="W198" i="9"/>
  <c r="X29" i="9"/>
  <c r="X39" i="9"/>
  <c r="X126" i="9"/>
  <c r="W156" i="9"/>
  <c r="W320" i="9"/>
  <c r="W250" i="9"/>
  <c r="W150" i="9"/>
  <c r="W67" i="9"/>
  <c r="W3" i="9"/>
  <c r="X78" i="9"/>
  <c r="X280" i="9"/>
  <c r="X106" i="9"/>
  <c r="X154" i="9"/>
  <c r="X314" i="9"/>
  <c r="X260" i="9"/>
  <c r="W202" i="9"/>
  <c r="W126" i="9"/>
  <c r="W49" i="9"/>
  <c r="W17" i="9"/>
  <c r="W39" i="9"/>
  <c r="W29" i="9"/>
  <c r="X198" i="9"/>
  <c r="X272" i="9"/>
  <c r="X324" i="9"/>
  <c r="X334" i="9"/>
  <c r="X298" i="9"/>
  <c r="W260" i="9"/>
  <c r="W314" i="9"/>
  <c r="W154" i="9"/>
  <c r="W106" i="9"/>
  <c r="W280" i="9"/>
  <c r="W78" i="9"/>
  <c r="X23" i="9"/>
  <c r="X3" i="9"/>
  <c r="X67" i="9"/>
  <c r="X150" i="9"/>
  <c r="X250" i="9"/>
  <c r="X320" i="9"/>
  <c r="X156" i="9"/>
  <c r="W234" i="9"/>
  <c r="W292" i="9"/>
  <c r="W186" i="9"/>
  <c r="W258" i="9"/>
  <c r="W108" i="9"/>
  <c r="X162" i="9"/>
  <c r="X80" i="9"/>
  <c r="X216" i="9"/>
  <c r="X116" i="9"/>
  <c r="W76" i="9"/>
  <c r="W304" i="9"/>
  <c r="W384" i="9"/>
  <c r="W282" i="9"/>
  <c r="W118" i="9"/>
  <c r="W51" i="9"/>
  <c r="W9" i="9"/>
  <c r="X13" i="9"/>
  <c r="X100" i="9"/>
  <c r="X122" i="9"/>
  <c r="X226" i="9"/>
  <c r="X360" i="9"/>
  <c r="X76" i="9"/>
  <c r="W360" i="9"/>
  <c r="W226" i="9"/>
  <c r="W122" i="9"/>
  <c r="W100" i="9"/>
  <c r="W13" i="9"/>
  <c r="X9" i="9"/>
  <c r="X51" i="9"/>
  <c r="X118" i="9"/>
  <c r="X282" i="9"/>
  <c r="X384" i="9"/>
  <c r="X304" i="9"/>
  <c r="V850" i="8"/>
  <c r="V467" i="8"/>
  <c r="W467" i="8" s="1"/>
  <c r="U183" i="8"/>
  <c r="Y671" i="8"/>
  <c r="U495" i="8"/>
  <c r="U431" i="8"/>
  <c r="Y431" i="8" s="1"/>
  <c r="U367" i="8"/>
  <c r="Y367" i="8" s="1"/>
  <c r="U223" i="8"/>
  <c r="Y223" i="8" s="1"/>
  <c r="V790" i="8"/>
  <c r="V263" i="8"/>
  <c r="V167" i="8"/>
  <c r="V135" i="8"/>
  <c r="Y445" i="8"/>
  <c r="V469" i="8"/>
  <c r="V437" i="8"/>
  <c r="V389" i="8"/>
  <c r="Y609" i="8"/>
  <c r="Z617" i="8"/>
  <c r="Z345" i="8"/>
  <c r="U794" i="8"/>
  <c r="Y794" i="8" s="1"/>
  <c r="U714" i="8"/>
  <c r="U491" i="8"/>
  <c r="U475" i="8"/>
  <c r="Y475" i="8" s="1"/>
  <c r="U411" i="8"/>
  <c r="Y411" i="8" s="1"/>
  <c r="U363" i="8"/>
  <c r="Y363" i="8" s="1"/>
  <c r="U299" i="8"/>
  <c r="Y299" i="8" s="1"/>
  <c r="U267" i="8"/>
  <c r="Y267" i="8" s="1"/>
  <c r="U59" i="8"/>
  <c r="Y59" i="8" s="1"/>
  <c r="V754" i="8"/>
  <c r="W754" i="8" s="1"/>
  <c r="V722" i="8"/>
  <c r="V706" i="8"/>
  <c r="Z643" i="8"/>
  <c r="V499" i="8"/>
  <c r="V403" i="8"/>
  <c r="V339" i="8"/>
  <c r="V99" i="8"/>
  <c r="W99" i="8" s="1"/>
  <c r="Z473" i="8"/>
  <c r="V249" i="8"/>
  <c r="Y617" i="8"/>
  <c r="Y473" i="8"/>
  <c r="U441" i="8"/>
  <c r="Y441" i="8" s="1"/>
  <c r="U393" i="8"/>
  <c r="Y393" i="8" s="1"/>
  <c r="U361" i="8"/>
  <c r="Y361" i="8" s="1"/>
  <c r="Y345" i="8"/>
  <c r="U281" i="8"/>
  <c r="Y281" i="8" s="1"/>
  <c r="V816" i="8"/>
  <c r="Z609" i="8"/>
  <c r="V465" i="8"/>
  <c r="V241" i="8"/>
  <c r="V113" i="8"/>
  <c r="Y631" i="8"/>
  <c r="Y487" i="8"/>
  <c r="U471" i="8"/>
  <c r="U439" i="8"/>
  <c r="Y439" i="8" s="1"/>
  <c r="U407" i="8"/>
  <c r="Y407" i="8" s="1"/>
  <c r="U375" i="8"/>
  <c r="Y375" i="8" s="1"/>
  <c r="U327" i="8"/>
  <c r="Y327" i="8" s="1"/>
  <c r="Y199" i="8"/>
  <c r="U87" i="8"/>
  <c r="Y87" i="8" s="1"/>
  <c r="Z671" i="8"/>
  <c r="V575" i="8"/>
  <c r="V175" i="8"/>
  <c r="Y661" i="8"/>
  <c r="U373" i="8"/>
  <c r="Y373" i="8" s="1"/>
  <c r="U357" i="8"/>
  <c r="Y357" i="8" s="1"/>
  <c r="U325" i="8"/>
  <c r="Y293" i="8"/>
  <c r="Z445" i="8"/>
  <c r="V269" i="8"/>
  <c r="W269" i="8" s="1"/>
  <c r="X91" i="12"/>
  <c r="X579" i="12"/>
  <c r="X180" i="12"/>
  <c r="X119" i="12"/>
  <c r="X266" i="12"/>
  <c r="W25" i="12"/>
  <c r="X188" i="12"/>
  <c r="W125" i="12"/>
  <c r="W421" i="12"/>
  <c r="X3" i="12"/>
  <c r="X516" i="12"/>
  <c r="X115" i="12"/>
  <c r="X312" i="12"/>
  <c r="X561" i="12"/>
  <c r="X354" i="12"/>
  <c r="W174" i="12"/>
  <c r="X218" i="12"/>
  <c r="X298" i="12"/>
  <c r="X583" i="12"/>
  <c r="X7" i="12"/>
  <c r="X100" i="12"/>
  <c r="X413" i="12"/>
  <c r="W425" i="12"/>
  <c r="X102" i="12"/>
  <c r="X186" i="12"/>
  <c r="X527" i="12"/>
  <c r="X386" i="12"/>
  <c r="X23" i="12"/>
  <c r="X5" i="11"/>
  <c r="V563" i="8"/>
  <c r="Z99" i="8"/>
  <c r="Z754" i="8"/>
  <c r="Z467" i="8"/>
  <c r="U792" i="8"/>
  <c r="Y792" i="8" s="1"/>
  <c r="U776" i="8"/>
  <c r="Y776" i="8" s="1"/>
  <c r="Y457" i="8"/>
  <c r="U383" i="8"/>
  <c r="Y347" i="8"/>
  <c r="Y615" i="8"/>
  <c r="Y599" i="8"/>
  <c r="Y471" i="8"/>
  <c r="Y455" i="8"/>
  <c r="Y183" i="8"/>
  <c r="Z655" i="8"/>
  <c r="Z639" i="8"/>
  <c r="Z335" i="8"/>
  <c r="Z303" i="8"/>
  <c r="Z700" i="8"/>
  <c r="Z397" i="8"/>
  <c r="U700" i="8"/>
  <c r="Y700" i="8" s="1"/>
  <c r="Y667" i="8"/>
  <c r="Y203" i="8"/>
  <c r="U850" i="8"/>
  <c r="Y850" i="8" s="1"/>
  <c r="Y627" i="8"/>
  <c r="Y483" i="8"/>
  <c r="Y467" i="8"/>
  <c r="Y355" i="8"/>
  <c r="Y195" i="8"/>
  <c r="Z683" i="8"/>
  <c r="Z667" i="8"/>
  <c r="Z347" i="8"/>
  <c r="Z235" i="8"/>
  <c r="Z203" i="8"/>
  <c r="Z457" i="8"/>
  <c r="Y491" i="8"/>
  <c r="Z451" i="8"/>
  <c r="Z259" i="8"/>
  <c r="Y651" i="8"/>
  <c r="Y3" i="8"/>
  <c r="Y697" i="8"/>
  <c r="Y169" i="8"/>
  <c r="W348" i="9"/>
  <c r="W65" i="9"/>
  <c r="Z689" i="8"/>
  <c r="Z561" i="8"/>
  <c r="X130" i="9"/>
  <c r="X166" i="9"/>
  <c r="X342" i="9"/>
  <c r="X254" i="12"/>
  <c r="W216" i="12"/>
  <c r="X234" i="12"/>
  <c r="X537" i="12"/>
  <c r="W69" i="9"/>
  <c r="Z623" i="8"/>
  <c r="Z383" i="8"/>
  <c r="Z271" i="8"/>
  <c r="X134" i="9"/>
  <c r="X84" i="9"/>
  <c r="X268" i="9"/>
  <c r="X242" i="9"/>
  <c r="W242" i="9"/>
  <c r="W268" i="9"/>
  <c r="W84" i="9"/>
  <c r="W134" i="9"/>
  <c r="Z685" i="8"/>
  <c r="Z269" i="8"/>
  <c r="X69" i="9"/>
  <c r="X9" i="12"/>
  <c r="X53" i="11"/>
  <c r="W439" i="12"/>
  <c r="W66" i="12"/>
  <c r="X466" i="12"/>
  <c r="Y259" i="8"/>
  <c r="W342" i="9"/>
  <c r="W166" i="9"/>
  <c r="W130" i="9"/>
  <c r="Z651" i="8"/>
  <c r="X65" i="9"/>
  <c r="X348" i="9"/>
  <c r="X504" i="12"/>
  <c r="Y689" i="8"/>
  <c r="Y561" i="8"/>
  <c r="W290" i="9"/>
  <c r="W204" i="9"/>
  <c r="Z697" i="8"/>
  <c r="Z169" i="8"/>
  <c r="X33" i="9"/>
  <c r="X124" i="9"/>
  <c r="X266" i="9"/>
  <c r="X433" i="12"/>
  <c r="X502" i="12"/>
  <c r="W577" i="12"/>
  <c r="W407" i="12"/>
  <c r="Y623" i="8"/>
  <c r="W310" i="9"/>
  <c r="W59" i="9"/>
  <c r="W63" i="9"/>
  <c r="X288" i="9"/>
  <c r="X146" i="9"/>
  <c r="X246" i="9"/>
  <c r="X376" i="9"/>
  <c r="X328" i="9"/>
  <c r="W454" i="12"/>
  <c r="Y495" i="8"/>
  <c r="Y383" i="8"/>
  <c r="Y796" i="8"/>
  <c r="Y685" i="8"/>
  <c r="Y493" i="8"/>
  <c r="Y301" i="8"/>
  <c r="W328" i="9"/>
  <c r="W376" i="9"/>
  <c r="W246" i="9"/>
  <c r="W146" i="9"/>
  <c r="W288" i="9"/>
  <c r="Z852" i="8"/>
  <c r="Z117" i="8"/>
  <c r="X63" i="9"/>
  <c r="X59" i="9"/>
  <c r="X310" i="9"/>
  <c r="X182" i="12"/>
  <c r="X141" i="12"/>
  <c r="Y782" i="8"/>
  <c r="Y687" i="8"/>
  <c r="Y255" i="8"/>
  <c r="W300" i="9"/>
  <c r="W240" i="9"/>
  <c r="W132" i="9"/>
  <c r="W61" i="9"/>
  <c r="Z806" i="8"/>
  <c r="Z647" i="8"/>
  <c r="Z631" i="8"/>
  <c r="Z487" i="8"/>
  <c r="Z199" i="8"/>
  <c r="X316" i="9"/>
  <c r="X372" i="9"/>
  <c r="X302" i="9"/>
  <c r="X294" i="9"/>
  <c r="X222" i="9"/>
  <c r="W69" i="12"/>
  <c r="X29" i="12"/>
  <c r="X592" i="12"/>
  <c r="W15" i="12"/>
  <c r="W274" i="12"/>
  <c r="W500" i="12"/>
  <c r="X17" i="12"/>
  <c r="X196" i="12"/>
  <c r="W435" i="12"/>
  <c r="W73" i="11"/>
  <c r="W590" i="12"/>
  <c r="X224" i="12"/>
  <c r="Y621" i="8"/>
  <c r="Y461" i="8"/>
  <c r="Y157" i="8"/>
  <c r="W222" i="9"/>
  <c r="W372" i="9"/>
  <c r="W316" i="9"/>
  <c r="Z693" i="8"/>
  <c r="Z677" i="8"/>
  <c r="Z661" i="8"/>
  <c r="Z645" i="8"/>
  <c r="Z293" i="8"/>
  <c r="Z245" i="8"/>
  <c r="X61" i="9"/>
  <c r="X132" i="9"/>
  <c r="X240" i="9"/>
  <c r="X300" i="9"/>
  <c r="W156" i="12"/>
  <c r="X242" i="12"/>
  <c r="X362" i="12"/>
  <c r="W158" i="12"/>
  <c r="W358" i="12"/>
  <c r="W573" i="12"/>
  <c r="X127" i="12"/>
  <c r="X429" i="12"/>
  <c r="W417" i="12"/>
  <c r="X208" i="12"/>
  <c r="X545" i="12"/>
  <c r="Y395" i="8"/>
  <c r="W220" i="9"/>
  <c r="W374" i="9"/>
  <c r="W174" i="9"/>
  <c r="Z659" i="8"/>
  <c r="Z147" i="8"/>
  <c r="X200" i="9"/>
  <c r="X232" i="9"/>
  <c r="X358" i="9"/>
  <c r="X178" i="12"/>
  <c r="W64" i="12"/>
  <c r="W533" i="12"/>
  <c r="X462" i="12"/>
  <c r="W328" i="12"/>
  <c r="X87" i="12"/>
  <c r="X563" i="12"/>
  <c r="W252" i="12"/>
  <c r="Y633" i="8"/>
  <c r="Y489" i="8"/>
  <c r="W340" i="9"/>
  <c r="W27" i="9"/>
  <c r="W53" i="9"/>
  <c r="W11" i="9"/>
  <c r="Z625" i="8"/>
  <c r="X92" i="9"/>
  <c r="X148" i="9"/>
  <c r="X382" i="9"/>
  <c r="X274" i="9"/>
  <c r="X338" i="9"/>
  <c r="X380" i="9"/>
  <c r="X445" i="12"/>
  <c r="W164" i="12"/>
  <c r="W232" i="12"/>
  <c r="W300" i="12"/>
  <c r="X194" i="12"/>
  <c r="X374" i="12"/>
  <c r="W204" i="12"/>
  <c r="X198" i="12"/>
  <c r="W348" i="12"/>
  <c r="W310" i="12"/>
  <c r="W214" i="12"/>
  <c r="Y714" i="8"/>
  <c r="Y647" i="8"/>
  <c r="W388" i="9"/>
  <c r="W224" i="9"/>
  <c r="W188" i="9"/>
  <c r="Z782" i="8"/>
  <c r="Z687" i="8"/>
  <c r="Z255" i="8"/>
  <c r="X98" i="9"/>
  <c r="X182" i="9"/>
  <c r="X441" i="12"/>
  <c r="X458" i="12"/>
  <c r="W244" i="12"/>
  <c r="W382" i="12"/>
  <c r="W31" i="11"/>
  <c r="W594" i="12"/>
  <c r="X39" i="12"/>
  <c r="X360" i="12"/>
  <c r="Y693" i="8"/>
  <c r="Y677" i="8"/>
  <c r="Y645" i="8"/>
  <c r="Y325" i="8"/>
  <c r="Y245" i="8"/>
  <c r="W182" i="9"/>
  <c r="W98" i="9"/>
  <c r="Z621" i="8"/>
  <c r="Z461" i="8"/>
  <c r="X188" i="9"/>
  <c r="X224" i="9"/>
  <c r="X388" i="9"/>
  <c r="W288" i="12"/>
  <c r="W63" i="11"/>
  <c r="W172" i="11"/>
  <c r="X172" i="11"/>
  <c r="X102" i="9"/>
  <c r="X164" i="11"/>
  <c r="W164" i="11"/>
  <c r="X244" i="11"/>
  <c r="W244" i="11"/>
  <c r="W145" i="11"/>
  <c r="X145" i="11"/>
  <c r="X35" i="11"/>
  <c r="W35" i="11"/>
  <c r="X166" i="11"/>
  <c r="W166" i="11"/>
  <c r="W39" i="11"/>
  <c r="X39" i="11"/>
  <c r="W186" i="11"/>
  <c r="X186" i="11"/>
  <c r="X204" i="11"/>
  <c r="W204" i="11"/>
  <c r="X93" i="11"/>
  <c r="W93" i="11"/>
  <c r="X238" i="11"/>
  <c r="W238" i="11"/>
  <c r="W143" i="11"/>
  <c r="X143" i="11"/>
  <c r="X151" i="12"/>
  <c r="X19" i="12"/>
  <c r="X498" i="12"/>
  <c r="X21" i="11"/>
  <c r="X37" i="12"/>
  <c r="W37" i="12"/>
  <c r="X282" i="12"/>
  <c r="W282" i="12"/>
  <c r="X332" i="12"/>
  <c r="W332" i="12"/>
  <c r="X423" i="12"/>
  <c r="W423" i="12"/>
  <c r="W508" i="12"/>
  <c r="X508" i="12"/>
  <c r="X89" i="12"/>
  <c r="W89" i="12"/>
  <c r="X56" i="12"/>
  <c r="W56" i="12"/>
  <c r="W71" i="12"/>
  <c r="W73" i="12"/>
  <c r="W27" i="12"/>
  <c r="W256" i="12"/>
  <c r="W326" i="12"/>
  <c r="W330" i="12"/>
  <c r="W474" i="12"/>
  <c r="W15" i="11"/>
  <c r="X109" i="12"/>
  <c r="X280" i="12"/>
  <c r="X402" i="12"/>
  <c r="X258" i="12"/>
  <c r="X334" i="12"/>
  <c r="X55" i="11"/>
  <c r="X134" i="12"/>
  <c r="W139" i="12"/>
  <c r="W220" i="12"/>
  <c r="W318" i="12"/>
  <c r="W549" i="12"/>
  <c r="W598" i="12"/>
  <c r="W17" i="11"/>
  <c r="X149" i="12"/>
  <c r="X85" i="12"/>
  <c r="X336" i="12"/>
  <c r="X238" i="12"/>
  <c r="X587" i="12"/>
  <c r="X284" i="12"/>
  <c r="X82" i="11"/>
  <c r="W356" i="12"/>
  <c r="W59" i="11"/>
  <c r="X59" i="11"/>
  <c r="W135" i="11"/>
  <c r="X135" i="11"/>
  <c r="W228" i="11"/>
  <c r="X228" i="11"/>
  <c r="W162" i="11"/>
  <c r="X162" i="11"/>
  <c r="W51" i="11"/>
  <c r="X51" i="11"/>
  <c r="X182" i="11"/>
  <c r="W182" i="11"/>
  <c r="X202" i="11"/>
  <c r="W202" i="11"/>
  <c r="X91" i="11"/>
  <c r="W91" i="11"/>
  <c r="W220" i="11"/>
  <c r="X220" i="11"/>
  <c r="X109" i="11"/>
  <c r="W109" i="11"/>
  <c r="W160" i="11"/>
  <c r="X160" i="11"/>
  <c r="X49" i="12"/>
  <c r="X81" i="12"/>
  <c r="X166" i="12"/>
  <c r="X286" i="12"/>
  <c r="X29" i="11"/>
  <c r="X250" i="12"/>
  <c r="W250" i="12"/>
  <c r="X190" i="12"/>
  <c r="W190" i="12"/>
  <c r="X320" i="12"/>
  <c r="W320" i="12"/>
  <c r="W278" i="12"/>
  <c r="X278" i="12"/>
  <c r="W612" i="12"/>
  <c r="X612" i="12"/>
  <c r="X490" i="12"/>
  <c r="W490" i="12"/>
  <c r="X147" i="12"/>
  <c r="W147" i="12"/>
  <c r="W58" i="12"/>
  <c r="W47" i="12"/>
  <c r="W240" i="12"/>
  <c r="W378" i="12"/>
  <c r="W23" i="11"/>
  <c r="X79" i="12"/>
  <c r="X456" i="12"/>
  <c r="X268" i="12"/>
  <c r="X228" i="12"/>
  <c r="X222" i="12"/>
  <c r="X137" i="12"/>
  <c r="W129" i="12"/>
  <c r="W290" i="12"/>
  <c r="W520" i="12"/>
  <c r="W33" i="11"/>
  <c r="X113" i="12"/>
  <c r="X390" i="12"/>
  <c r="X443" i="12"/>
  <c r="X415" i="12"/>
  <c r="W468" i="12"/>
  <c r="X178" i="11"/>
  <c r="W178" i="11"/>
  <c r="X71" i="11"/>
  <c r="W71" i="11"/>
  <c r="X218" i="11"/>
  <c r="W218" i="11"/>
  <c r="X107" i="11"/>
  <c r="W107" i="11"/>
  <c r="W236" i="11"/>
  <c r="X236" i="11"/>
  <c r="W125" i="11"/>
  <c r="X125" i="11"/>
  <c r="X176" i="11"/>
  <c r="W176" i="11"/>
  <c r="X37" i="11"/>
  <c r="X210" i="12"/>
  <c r="W210" i="12"/>
  <c r="X316" i="12"/>
  <c r="W316" i="12"/>
  <c r="W596" i="12"/>
  <c r="X596" i="12"/>
  <c r="X368" i="12"/>
  <c r="W368" i="12"/>
  <c r="X202" i="12"/>
  <c r="W202" i="12"/>
  <c r="X370" i="12"/>
  <c r="W370" i="12"/>
  <c r="W93" i="12"/>
  <c r="X93" i="12"/>
  <c r="W145" i="12"/>
  <c r="W131" i="12"/>
  <c r="W514" i="12"/>
  <c r="W322" i="12"/>
  <c r="X606" i="12"/>
  <c r="X80" i="11"/>
  <c r="W396" i="12"/>
  <c r="W41" i="11"/>
  <c r="X306" i="12"/>
  <c r="X260" i="12"/>
  <c r="X105" i="12"/>
  <c r="W551" i="12"/>
  <c r="X119" i="11"/>
  <c r="W119" i="11"/>
  <c r="X198" i="11"/>
  <c r="W198" i="11"/>
  <c r="W102" i="9"/>
  <c r="Z195" i="8"/>
  <c r="W200" i="11"/>
  <c r="X200" i="11"/>
  <c r="W86" i="11"/>
  <c r="X86" i="11"/>
  <c r="W103" i="11"/>
  <c r="X103" i="11"/>
  <c r="X184" i="11"/>
  <c r="W184" i="11"/>
  <c r="X194" i="11"/>
  <c r="W194" i="11"/>
  <c r="W84" i="11"/>
  <c r="X84" i="11"/>
  <c r="W214" i="11"/>
  <c r="X214" i="11"/>
  <c r="X234" i="11"/>
  <c r="W234" i="11"/>
  <c r="X123" i="11"/>
  <c r="W123" i="11"/>
  <c r="X11" i="11"/>
  <c r="W11" i="11"/>
  <c r="W141" i="11"/>
  <c r="X141" i="11"/>
  <c r="X192" i="11"/>
  <c r="W192" i="11"/>
  <c r="X451" i="12"/>
  <c r="X547" i="12"/>
  <c r="X476" i="12"/>
  <c r="X45" i="11"/>
  <c r="X460" i="12"/>
  <c r="W460" i="12"/>
  <c r="W525" i="12"/>
  <c r="X525" i="12"/>
  <c r="X510" i="12"/>
  <c r="W510" i="12"/>
  <c r="X480" i="12"/>
  <c r="W480" i="12"/>
  <c r="X431" i="12"/>
  <c r="W431" i="12"/>
  <c r="W5" i="12"/>
  <c r="W342" i="12"/>
  <c r="W376" i="12"/>
  <c r="W482" i="12"/>
  <c r="W47" i="11"/>
  <c r="X304" i="12"/>
  <c r="X610" i="12"/>
  <c r="W60" i="12"/>
  <c r="W21" i="12"/>
  <c r="W419" i="12"/>
  <c r="W541" i="12"/>
  <c r="W324" i="12"/>
  <c r="W302" i="12"/>
  <c r="W57" i="11"/>
  <c r="X427" i="12"/>
  <c r="X340" i="12"/>
  <c r="X472" i="12"/>
  <c r="X9" i="11"/>
  <c r="W41" i="12"/>
  <c r="W411" i="12"/>
  <c r="X168" i="11"/>
  <c r="W168" i="11"/>
  <c r="W248" i="11"/>
  <c r="X248" i="11"/>
  <c r="X210" i="11"/>
  <c r="W210" i="11"/>
  <c r="W101" i="11"/>
  <c r="X101" i="11"/>
  <c r="X230" i="11"/>
  <c r="W230" i="11"/>
  <c r="W105" i="11"/>
  <c r="X105" i="11"/>
  <c r="X139" i="11"/>
  <c r="W139" i="11"/>
  <c r="X27" i="11"/>
  <c r="W27" i="11"/>
  <c r="X158" i="11"/>
  <c r="W158" i="11"/>
  <c r="X208" i="11"/>
  <c r="W208" i="11"/>
  <c r="X559" i="12"/>
  <c r="X19" i="11"/>
  <c r="W19" i="11"/>
  <c r="X162" i="12"/>
  <c r="W162" i="12"/>
  <c r="X585" i="12"/>
  <c r="W585" i="12"/>
  <c r="X392" i="12"/>
  <c r="W392" i="12"/>
  <c r="X160" i="12"/>
  <c r="W160" i="12"/>
  <c r="W449" i="12"/>
  <c r="X449" i="12"/>
  <c r="W492" i="12"/>
  <c r="X492" i="12"/>
  <c r="X75" i="12"/>
  <c r="W75" i="12"/>
  <c r="W33" i="12"/>
  <c r="W518" i="12"/>
  <c r="W272" i="12"/>
  <c r="X230" i="12"/>
  <c r="W13" i="12"/>
  <c r="X13" i="12"/>
  <c r="W123" i="12"/>
  <c r="W494" i="12"/>
  <c r="X368" i="9"/>
  <c r="X216" i="11"/>
  <c r="W216" i="11"/>
  <c r="X232" i="11"/>
  <c r="W232" i="11"/>
  <c r="W97" i="11"/>
  <c r="X97" i="11"/>
  <c r="X226" i="11"/>
  <c r="W226" i="11"/>
  <c r="X117" i="11"/>
  <c r="W117" i="11"/>
  <c r="X246" i="11"/>
  <c r="W246" i="11"/>
  <c r="X121" i="11"/>
  <c r="W121" i="11"/>
  <c r="W156" i="11"/>
  <c r="X156" i="11"/>
  <c r="X43" i="11"/>
  <c r="W43" i="11"/>
  <c r="X174" i="11"/>
  <c r="W174" i="11"/>
  <c r="X95" i="11"/>
  <c r="W95" i="11"/>
  <c r="X224" i="11"/>
  <c r="W224" i="11"/>
  <c r="X121" i="12"/>
  <c r="X31" i="12"/>
  <c r="X83" i="12"/>
  <c r="X484" i="12"/>
  <c r="X571" i="12"/>
  <c r="X565" i="12"/>
  <c r="X61" i="11"/>
  <c r="X222" i="11"/>
  <c r="W222" i="11"/>
  <c r="W192" i="12"/>
  <c r="X192" i="12"/>
  <c r="X236" i="12"/>
  <c r="W236" i="12"/>
  <c r="W506" i="12"/>
  <c r="X506" i="12"/>
  <c r="W600" i="12"/>
  <c r="X600" i="12"/>
  <c r="X248" i="12"/>
  <c r="W248" i="12"/>
  <c r="X488" i="12"/>
  <c r="W488" i="12"/>
  <c r="X602" i="12"/>
  <c r="W602" i="12"/>
  <c r="X62" i="12"/>
  <c r="W62" i="12"/>
  <c r="X437" i="12"/>
  <c r="W437" i="12"/>
  <c r="X98" i="12"/>
  <c r="W470" i="12"/>
  <c r="W394" i="12"/>
  <c r="X11" i="12"/>
  <c r="W206" i="12"/>
  <c r="W292" i="12"/>
  <c r="W314" i="12"/>
  <c r="W567" i="12"/>
  <c r="X184" i="12"/>
  <c r="X384" i="12"/>
  <c r="X262" i="12"/>
  <c r="X464" i="12"/>
  <c r="X25" i="11"/>
  <c r="W531" i="12"/>
  <c r="X147" i="11"/>
  <c r="W147" i="11"/>
  <c r="X115" i="11"/>
  <c r="W115" i="11"/>
  <c r="X131" i="11"/>
  <c r="W131" i="11"/>
  <c r="X113" i="11"/>
  <c r="W113" i="11"/>
  <c r="X242" i="11"/>
  <c r="W242" i="11"/>
  <c r="W133" i="11"/>
  <c r="X133" i="11"/>
  <c r="X7" i="11"/>
  <c r="W7" i="11"/>
  <c r="X137" i="11"/>
  <c r="W137" i="11"/>
  <c r="X190" i="11"/>
  <c r="W190" i="11"/>
  <c r="X111" i="11"/>
  <c r="W111" i="11"/>
  <c r="X240" i="11"/>
  <c r="W240" i="11"/>
  <c r="X69" i="11"/>
  <c r="X212" i="12"/>
  <c r="W212" i="12"/>
  <c r="X35" i="12"/>
  <c r="W35" i="12"/>
  <c r="X43" i="12"/>
  <c r="W43" i="12"/>
  <c r="X557" i="12"/>
  <c r="W557" i="12"/>
  <c r="W581" i="12"/>
  <c r="X581" i="12"/>
  <c r="X296" i="12"/>
  <c r="W296" i="12"/>
  <c r="X405" i="12"/>
  <c r="W405" i="12"/>
  <c r="W153" i="12"/>
  <c r="X153" i="12"/>
  <c r="W478" i="12"/>
  <c r="X478" i="12"/>
  <c r="X344" i="12"/>
  <c r="W344" i="12"/>
  <c r="W555" i="12"/>
  <c r="X555" i="12"/>
  <c r="W535" i="12"/>
  <c r="X608" i="12"/>
  <c r="W553" i="12"/>
  <c r="X89" i="11"/>
  <c r="X212" i="11"/>
  <c r="W212" i="11"/>
  <c r="X99" i="11"/>
  <c r="W99" i="11"/>
  <c r="X180" i="11"/>
  <c r="W180" i="11"/>
  <c r="X196" i="11"/>
  <c r="W196" i="11"/>
  <c r="W129" i="11"/>
  <c r="X129" i="11"/>
  <c r="W3" i="11"/>
  <c r="X3" i="11"/>
  <c r="X149" i="11"/>
  <c r="W149" i="11"/>
  <c r="X170" i="11"/>
  <c r="W170" i="11"/>
  <c r="X188" i="11"/>
  <c r="W188" i="11"/>
  <c r="X75" i="11"/>
  <c r="W75" i="11"/>
  <c r="X206" i="11"/>
  <c r="W206" i="11"/>
  <c r="W127" i="11"/>
  <c r="X127" i="11"/>
  <c r="X372" i="12"/>
  <c r="X496" i="12"/>
  <c r="X388" i="12"/>
  <c r="X77" i="11"/>
  <c r="X200" i="12"/>
  <c r="W200" i="12"/>
  <c r="W409" i="12"/>
  <c r="X409" i="12"/>
  <c r="X539" i="12"/>
  <c r="W539" i="12"/>
  <c r="X246" i="12"/>
  <c r="W246" i="12"/>
  <c r="X52" i="12"/>
  <c r="W52" i="12"/>
  <c r="X270" i="12"/>
  <c r="W270" i="12"/>
  <c r="X170" i="12"/>
  <c r="W170" i="12"/>
  <c r="W143" i="12"/>
  <c r="X143" i="12"/>
  <c r="W486" i="12"/>
  <c r="W569" i="12"/>
  <c r="X152" i="11"/>
  <c r="X107" i="12"/>
  <c r="X65" i="11"/>
  <c r="W67" i="11"/>
  <c r="X398" i="12"/>
  <c r="W176" i="12"/>
  <c r="W350" i="12"/>
  <c r="U587" i="8"/>
  <c r="Y587" i="8" s="1"/>
  <c r="V379" i="8"/>
  <c r="U397" i="8"/>
  <c r="Y397" i="8" s="1"/>
  <c r="V359" i="8"/>
  <c r="U844" i="8"/>
  <c r="Y844" i="8" s="1"/>
  <c r="U828" i="8"/>
  <c r="Y828" i="8" s="1"/>
  <c r="U812" i="8"/>
  <c r="Y812" i="8" s="1"/>
  <c r="U780" i="8"/>
  <c r="Y780" i="8" s="1"/>
  <c r="U732" i="8"/>
  <c r="Y732" i="8" s="1"/>
  <c r="U716" i="8"/>
  <c r="Y716" i="8" s="1"/>
  <c r="U605" i="8"/>
  <c r="Y605" i="8" s="1"/>
  <c r="U589" i="8"/>
  <c r="Y589" i="8" s="1"/>
  <c r="U573" i="8"/>
  <c r="Y573" i="8" s="1"/>
  <c r="U509" i="8"/>
  <c r="Y509" i="8" s="1"/>
  <c r="U477" i="8"/>
  <c r="Y477" i="8" s="1"/>
  <c r="U429" i="8"/>
  <c r="Y429" i="8" s="1"/>
  <c r="U413" i="8"/>
  <c r="Y413" i="8" s="1"/>
  <c r="U381" i="8"/>
  <c r="Y381" i="8" s="1"/>
  <c r="U317" i="8"/>
  <c r="Y317" i="8" s="1"/>
  <c r="U173" i="8"/>
  <c r="Y173" i="8" s="1"/>
  <c r="U141" i="8"/>
  <c r="Y141" i="8" s="1"/>
  <c r="U13" i="8"/>
  <c r="Y13" i="8" s="1"/>
  <c r="V820" i="8"/>
  <c r="V772" i="8"/>
  <c r="V756" i="8"/>
  <c r="V724" i="8"/>
  <c r="V597" i="8"/>
  <c r="V581" i="8"/>
  <c r="V565" i="8"/>
  <c r="V549" i="8"/>
  <c r="V453" i="8"/>
  <c r="V421" i="8"/>
  <c r="V405" i="8"/>
  <c r="V373" i="8"/>
  <c r="V325" i="8"/>
  <c r="V277" i="8"/>
  <c r="V197" i="8"/>
  <c r="V149" i="8"/>
  <c r="U359" i="8"/>
  <c r="Y359" i="8" s="1"/>
  <c r="U263" i="8"/>
  <c r="Y263" i="8" s="1"/>
  <c r="U119" i="8"/>
  <c r="Y119" i="8" s="1"/>
  <c r="V830" i="8"/>
  <c r="V798" i="8"/>
  <c r="V607" i="8"/>
  <c r="V527" i="8"/>
  <c r="V399" i="8"/>
  <c r="V367" i="8"/>
  <c r="V287" i="8"/>
  <c r="V159" i="8"/>
  <c r="V143" i="8"/>
  <c r="U597" i="8"/>
  <c r="Y597" i="8" s="1"/>
  <c r="U549" i="8"/>
  <c r="Y549" i="8" s="1"/>
  <c r="U453" i="8"/>
  <c r="Y453" i="8" s="1"/>
  <c r="U277" i="8"/>
  <c r="Y277" i="8" s="1"/>
  <c r="U197" i="8"/>
  <c r="Y197" i="8" s="1"/>
  <c r="V844" i="8"/>
  <c r="V780" i="8"/>
  <c r="V477" i="8"/>
  <c r="V381" i="8"/>
  <c r="V317" i="8"/>
  <c r="U99" i="8"/>
  <c r="Y99" i="8" s="1"/>
  <c r="V778" i="8"/>
  <c r="V714" i="8"/>
  <c r="V603" i="8"/>
  <c r="V491" i="8"/>
  <c r="V475" i="8"/>
  <c r="V411" i="8"/>
  <c r="V331" i="8"/>
  <c r="V267" i="8"/>
  <c r="U465" i="8"/>
  <c r="Y465" i="8" s="1"/>
  <c r="U113" i="8"/>
  <c r="Y113" i="8" s="1"/>
  <c r="V792" i="8"/>
  <c r="V776" i="8"/>
  <c r="V393" i="8"/>
  <c r="V361" i="8"/>
  <c r="V281" i="8"/>
  <c r="U399" i="8"/>
  <c r="Y399" i="8" s="1"/>
  <c r="V439" i="8"/>
  <c r="U748" i="8"/>
  <c r="Y748" i="8" s="1"/>
  <c r="U557" i="8"/>
  <c r="Y557" i="8" s="1"/>
  <c r="U541" i="8"/>
  <c r="Y541" i="8" s="1"/>
  <c r="U333" i="8"/>
  <c r="Y333" i="8" s="1"/>
  <c r="U285" i="8"/>
  <c r="Y285" i="8" s="1"/>
  <c r="U269" i="8"/>
  <c r="Y269" i="8" s="1"/>
  <c r="U29" i="8"/>
  <c r="Y29" i="8" s="1"/>
  <c r="V788" i="8"/>
  <c r="V357" i="8"/>
  <c r="U249" i="8"/>
  <c r="Y249" i="8" s="1"/>
  <c r="V369" i="8"/>
  <c r="U167" i="8"/>
  <c r="Y167" i="8" s="1"/>
  <c r="U135" i="8"/>
  <c r="Y135" i="8" s="1"/>
  <c r="V846" i="8"/>
  <c r="V814" i="8"/>
  <c r="V766" i="8"/>
  <c r="V495" i="8"/>
  <c r="V431" i="8"/>
  <c r="V223" i="8"/>
  <c r="U788" i="8"/>
  <c r="Y788" i="8" s="1"/>
  <c r="U469" i="8"/>
  <c r="Y469" i="8" s="1"/>
  <c r="U437" i="8"/>
  <c r="Y437" i="8" s="1"/>
  <c r="U389" i="8"/>
  <c r="Y389" i="8" s="1"/>
  <c r="V716" i="8"/>
  <c r="V573" i="8"/>
  <c r="V429" i="8"/>
  <c r="V413" i="8"/>
  <c r="V141" i="8"/>
  <c r="U754" i="8"/>
  <c r="Y754" i="8" s="1"/>
  <c r="U499" i="8"/>
  <c r="Y499" i="8" s="1"/>
  <c r="U403" i="8"/>
  <c r="Y403" i="8" s="1"/>
  <c r="V794" i="8"/>
  <c r="V363" i="8"/>
  <c r="V299" i="8"/>
  <c r="V59" i="8"/>
  <c r="V179" i="8"/>
  <c r="U722" i="8"/>
  <c r="Y722" i="8" s="1"/>
  <c r="U241" i="8"/>
  <c r="Y241" i="8" s="1"/>
  <c r="V441" i="8"/>
  <c r="U175" i="8"/>
  <c r="Y175" i="8" s="1"/>
  <c r="U159" i="8"/>
  <c r="Y159" i="8" s="1"/>
  <c r="U143" i="8"/>
  <c r="Y143" i="8" s="1"/>
  <c r="V471" i="8"/>
  <c r="V407" i="8"/>
  <c r="V375" i="8"/>
  <c r="V343" i="8"/>
  <c r="V327" i="8"/>
  <c r="V295" i="8"/>
  <c r="V87" i="8"/>
  <c r="U297" i="8"/>
  <c r="Y297" i="8" s="1"/>
  <c r="V529" i="8"/>
  <c r="U103" i="8"/>
  <c r="Y103" i="8" s="1"/>
  <c r="U810" i="8"/>
  <c r="Y810" i="8" s="1"/>
  <c r="U746" i="8"/>
  <c r="Y746" i="8" s="1"/>
  <c r="U730" i="8"/>
  <c r="Y730" i="8" s="1"/>
  <c r="U459" i="8"/>
  <c r="Y459" i="8" s="1"/>
  <c r="U443" i="8"/>
  <c r="Y443" i="8" s="1"/>
  <c r="U427" i="8"/>
  <c r="Y427" i="8" s="1"/>
  <c r="U379" i="8"/>
  <c r="Y379" i="8" s="1"/>
  <c r="U283" i="8"/>
  <c r="Y283" i="8" s="1"/>
  <c r="U235" i="8"/>
  <c r="Y235" i="8" s="1"/>
  <c r="U139" i="8"/>
  <c r="Y139" i="8" s="1"/>
  <c r="V834" i="8"/>
  <c r="V818" i="8"/>
  <c r="V802" i="8"/>
  <c r="V786" i="8"/>
  <c r="V770" i="8"/>
  <c r="V738" i="8"/>
  <c r="V611" i="8"/>
  <c r="V595" i="8"/>
  <c r="V579" i="8"/>
  <c r="V419" i="8"/>
  <c r="V387" i="8"/>
  <c r="V371" i="8"/>
  <c r="V291" i="8"/>
  <c r="V275" i="8"/>
  <c r="V227" i="8"/>
  <c r="U253" i="8"/>
  <c r="Y253" i="8" s="1"/>
  <c r="U842" i="8"/>
  <c r="Y842" i="8" s="1"/>
  <c r="U840" i="8"/>
  <c r="Y840" i="8" s="1"/>
  <c r="U824" i="8"/>
  <c r="Y824" i="8" s="1"/>
  <c r="U808" i="8"/>
  <c r="Y808" i="8" s="1"/>
  <c r="U760" i="8"/>
  <c r="Y760" i="8" s="1"/>
  <c r="U728" i="8"/>
  <c r="Y728" i="8" s="1"/>
  <c r="U712" i="8"/>
  <c r="Y712" i="8" s="1"/>
  <c r="U601" i="8"/>
  <c r="Y601" i="8" s="1"/>
  <c r="U585" i="8"/>
  <c r="Y585" i="8" s="1"/>
  <c r="U569" i="8"/>
  <c r="Y569" i="8" s="1"/>
  <c r="U553" i="8"/>
  <c r="Y553" i="8" s="1"/>
  <c r="U537" i="8"/>
  <c r="Y537" i="8" s="1"/>
  <c r="U425" i="8"/>
  <c r="Y425" i="8" s="1"/>
  <c r="U409" i="8"/>
  <c r="Y409" i="8" s="1"/>
  <c r="U377" i="8"/>
  <c r="Y377" i="8" s="1"/>
  <c r="U313" i="8"/>
  <c r="Y313" i="8" s="1"/>
  <c r="U217" i="8"/>
  <c r="Y217" i="8" s="1"/>
  <c r="U201" i="8"/>
  <c r="Y201" i="8" s="1"/>
  <c r="U137" i="8"/>
  <c r="Y137" i="8" s="1"/>
  <c r="U105" i="8"/>
  <c r="Y105" i="8" s="1"/>
  <c r="V848" i="8"/>
  <c r="V784" i="8"/>
  <c r="V752" i="8"/>
  <c r="V736" i="8"/>
  <c r="V720" i="8"/>
  <c r="V577" i="8"/>
  <c r="V481" i="8"/>
  <c r="V449" i="8"/>
  <c r="V433" i="8"/>
  <c r="V417" i="8"/>
  <c r="V401" i="8"/>
  <c r="V385" i="8"/>
  <c r="V353" i="8"/>
  <c r="V337" i="8"/>
  <c r="V225" i="8"/>
  <c r="V177" i="8"/>
  <c r="U343" i="8"/>
  <c r="Y343" i="8" s="1"/>
  <c r="U311" i="8"/>
  <c r="Y311" i="8" s="1"/>
  <c r="V718" i="8"/>
  <c r="V559" i="8"/>
  <c r="V463" i="8"/>
  <c r="V447" i="8"/>
  <c r="V415" i="8"/>
  <c r="V63" i="8"/>
  <c r="U756" i="8"/>
  <c r="Y756" i="8" s="1"/>
  <c r="U485" i="8"/>
  <c r="Y485" i="8" s="1"/>
  <c r="U421" i="8"/>
  <c r="Y421" i="8" s="1"/>
  <c r="U405" i="8"/>
  <c r="Y405" i="8" s="1"/>
  <c r="U165" i="8"/>
  <c r="Y165" i="8" s="1"/>
  <c r="U117" i="8"/>
  <c r="Y117" i="8" s="1"/>
  <c r="U85" i="8"/>
  <c r="Y85" i="8" s="1"/>
  <c r="V812" i="8"/>
  <c r="V796" i="8"/>
  <c r="V748" i="8"/>
  <c r="V605" i="8"/>
  <c r="V525" i="8"/>
  <c r="V493" i="8"/>
  <c r="V365" i="8"/>
  <c r="V301" i="8"/>
  <c r="V285" i="8"/>
  <c r="V173" i="8"/>
  <c r="V157" i="8"/>
  <c r="U221" i="8"/>
  <c r="Y221" i="8" s="1"/>
  <c r="U391" i="8"/>
  <c r="Y391" i="8" s="1"/>
  <c r="U804" i="8"/>
  <c r="Y804" i="8" s="1"/>
  <c r="U802" i="8"/>
  <c r="Y802" i="8" s="1"/>
  <c r="U770" i="8"/>
  <c r="Y770" i="8" s="1"/>
  <c r="U738" i="8"/>
  <c r="Y738" i="8" s="1"/>
  <c r="U595" i="8"/>
  <c r="Y595" i="8" s="1"/>
  <c r="U451" i="8"/>
  <c r="Y451" i="8" s="1"/>
  <c r="U419" i="8"/>
  <c r="Y419" i="8" s="1"/>
  <c r="U387" i="8"/>
  <c r="Y387" i="8" s="1"/>
  <c r="U371" i="8"/>
  <c r="Y371" i="8" s="1"/>
  <c r="U339" i="8"/>
  <c r="Y339" i="8" s="1"/>
  <c r="U291" i="8"/>
  <c r="Y291" i="8" s="1"/>
  <c r="U275" i="8"/>
  <c r="Y275" i="8" s="1"/>
  <c r="U227" i="8"/>
  <c r="Y227" i="8" s="1"/>
  <c r="V842" i="8"/>
  <c r="V826" i="8"/>
  <c r="V810" i="8"/>
  <c r="V730" i="8"/>
  <c r="V571" i="8"/>
  <c r="V459" i="8"/>
  <c r="V443" i="8"/>
  <c r="V427" i="8"/>
  <c r="V315" i="8"/>
  <c r="V283" i="8"/>
  <c r="V139" i="8"/>
  <c r="U772" i="8"/>
  <c r="Y772" i="8" s="1"/>
  <c r="U581" i="8"/>
  <c r="Y581" i="8" s="1"/>
  <c r="U818" i="8"/>
  <c r="Y818" i="8" s="1"/>
  <c r="U848" i="8"/>
  <c r="Y848" i="8" s="1"/>
  <c r="U768" i="8"/>
  <c r="Y768" i="8" s="1"/>
  <c r="U720" i="8"/>
  <c r="Y720" i="8" s="1"/>
  <c r="U529" i="8"/>
  <c r="Y529" i="8" s="1"/>
  <c r="U481" i="8"/>
  <c r="Y481" i="8" s="1"/>
  <c r="U449" i="8"/>
  <c r="Y449" i="8" s="1"/>
  <c r="U433" i="8"/>
  <c r="Y433" i="8" s="1"/>
  <c r="U417" i="8"/>
  <c r="Y417" i="8" s="1"/>
  <c r="U401" i="8"/>
  <c r="Y401" i="8" s="1"/>
  <c r="U369" i="8"/>
  <c r="Y369" i="8" s="1"/>
  <c r="U353" i="8"/>
  <c r="Y353" i="8" s="1"/>
  <c r="U337" i="8"/>
  <c r="Y337" i="8" s="1"/>
  <c r="U225" i="8"/>
  <c r="Y225" i="8" s="1"/>
  <c r="U193" i="8"/>
  <c r="Y193" i="8" s="1"/>
  <c r="U177" i="8"/>
  <c r="Y177" i="8" s="1"/>
  <c r="V3" i="8"/>
  <c r="V840" i="8"/>
  <c r="V824" i="8"/>
  <c r="V808" i="8"/>
  <c r="V744" i="8"/>
  <c r="V712" i="8"/>
  <c r="V569" i="8"/>
  <c r="V489" i="8"/>
  <c r="V425" i="8"/>
  <c r="V409" i="8"/>
  <c r="V377" i="8"/>
  <c r="V313" i="8"/>
  <c r="V217" i="8"/>
  <c r="V137" i="8"/>
  <c r="V105" i="8"/>
  <c r="U479" i="8"/>
  <c r="Y479" i="8" s="1"/>
  <c r="U351" i="8"/>
  <c r="Y351" i="8" s="1"/>
  <c r="U335" i="8"/>
  <c r="Y335" i="8" s="1"/>
  <c r="U271" i="8"/>
  <c r="Y271" i="8" s="1"/>
  <c r="V455" i="8"/>
  <c r="V423" i="8"/>
  <c r="V183" i="8"/>
  <c r="U852" i="8"/>
  <c r="Y852" i="8" s="1"/>
  <c r="U820" i="8"/>
  <c r="Y820" i="8" s="1"/>
  <c r="U740" i="8"/>
  <c r="Y740" i="8" s="1"/>
  <c r="U724" i="8"/>
  <c r="Y724" i="8" s="1"/>
  <c r="U708" i="8"/>
  <c r="Y708" i="8" s="1"/>
  <c r="U613" i="8"/>
  <c r="Y613" i="8" s="1"/>
  <c r="U565" i="8"/>
  <c r="Y565" i="8" s="1"/>
  <c r="U533" i="8"/>
  <c r="Y533" i="8" s="1"/>
  <c r="U517" i="8"/>
  <c r="Y517" i="8" s="1"/>
  <c r="U501" i="8"/>
  <c r="Y501" i="8" s="1"/>
  <c r="U341" i="8"/>
  <c r="Y341" i="8" s="1"/>
  <c r="U309" i="8"/>
  <c r="Y309" i="8" s="1"/>
  <c r="U261" i="8"/>
  <c r="Y261" i="8" s="1"/>
  <c r="U229" i="8"/>
  <c r="Y229" i="8" s="1"/>
  <c r="U213" i="8"/>
  <c r="Y213" i="8" s="1"/>
  <c r="U181" i="8"/>
  <c r="Y181" i="8" s="1"/>
  <c r="U149" i="8"/>
  <c r="Y149" i="8" s="1"/>
  <c r="U133" i="8"/>
  <c r="Y133" i="8" s="1"/>
  <c r="U101" i="8"/>
  <c r="Y101" i="8" s="1"/>
  <c r="U69" i="8"/>
  <c r="Y69" i="8" s="1"/>
  <c r="U53" i="8"/>
  <c r="Y53" i="8" s="1"/>
  <c r="U37" i="8"/>
  <c r="Y37" i="8" s="1"/>
  <c r="U21" i="8"/>
  <c r="Y21" i="8" s="1"/>
  <c r="U5" i="8"/>
  <c r="Y5" i="8" s="1"/>
  <c r="V828" i="8"/>
  <c r="V732" i="8"/>
  <c r="V589" i="8"/>
  <c r="V557" i="8"/>
  <c r="V541" i="8"/>
  <c r="V509" i="8"/>
  <c r="V349" i="8"/>
  <c r="V333" i="8"/>
  <c r="V237" i="8"/>
  <c r="V205" i="8"/>
  <c r="V189" i="8"/>
  <c r="V125" i="8"/>
  <c r="V109" i="8"/>
  <c r="V93" i="8"/>
  <c r="V77" i="8"/>
  <c r="V61" i="8"/>
  <c r="V45" i="8"/>
  <c r="V29" i="8"/>
  <c r="V13" i="8"/>
  <c r="U786" i="8"/>
  <c r="Y786" i="8" s="1"/>
  <c r="U706" i="8"/>
  <c r="Y706" i="8" s="1"/>
  <c r="U611" i="8"/>
  <c r="Y611" i="8" s="1"/>
  <c r="U579" i="8"/>
  <c r="Y579" i="8" s="1"/>
  <c r="U547" i="8"/>
  <c r="Y547" i="8" s="1"/>
  <c r="U531" i="8"/>
  <c r="Y531" i="8" s="1"/>
  <c r="U515" i="8"/>
  <c r="Y515" i="8" s="1"/>
  <c r="U323" i="8"/>
  <c r="Y323" i="8" s="1"/>
  <c r="U307" i="8"/>
  <c r="Y307" i="8" s="1"/>
  <c r="U211" i="8"/>
  <c r="Y211" i="8" s="1"/>
  <c r="U163" i="8"/>
  <c r="Y163" i="8" s="1"/>
  <c r="U131" i="8"/>
  <c r="Y131" i="8" s="1"/>
  <c r="U115" i="8"/>
  <c r="Y115" i="8" s="1"/>
  <c r="U83" i="8"/>
  <c r="Y83" i="8" s="1"/>
  <c r="U67" i="8"/>
  <c r="Y67" i="8" s="1"/>
  <c r="U51" i="8"/>
  <c r="Y51" i="8" s="1"/>
  <c r="U35" i="8"/>
  <c r="Y35" i="8" s="1"/>
  <c r="U19" i="8"/>
  <c r="Y19" i="8" s="1"/>
  <c r="V762" i="8"/>
  <c r="V746" i="8"/>
  <c r="V698" i="8"/>
  <c r="V555" i="8"/>
  <c r="V539" i="8"/>
  <c r="V523" i="8"/>
  <c r="V507" i="8"/>
  <c r="V251" i="8"/>
  <c r="V219" i="8"/>
  <c r="V187" i="8"/>
  <c r="V171" i="8"/>
  <c r="V155" i="8"/>
  <c r="V123" i="8"/>
  <c r="V107" i="8"/>
  <c r="V91" i="8"/>
  <c r="V75" i="8"/>
  <c r="V43" i="8"/>
  <c r="V27" i="8"/>
  <c r="V11" i="8"/>
  <c r="U832" i="8"/>
  <c r="Y832" i="8" s="1"/>
  <c r="U800" i="8"/>
  <c r="Y800" i="8" s="1"/>
  <c r="U752" i="8"/>
  <c r="Y752" i="8" s="1"/>
  <c r="U736" i="8"/>
  <c r="Y736" i="8" s="1"/>
  <c r="U704" i="8"/>
  <c r="Y704" i="8" s="1"/>
  <c r="U593" i="8"/>
  <c r="Y593" i="8" s="1"/>
  <c r="U577" i="8"/>
  <c r="Y577" i="8" s="1"/>
  <c r="U545" i="8"/>
  <c r="Y545" i="8" s="1"/>
  <c r="U513" i="8"/>
  <c r="Y513" i="8" s="1"/>
  <c r="U497" i="8"/>
  <c r="Y497" i="8" s="1"/>
  <c r="U321" i="8"/>
  <c r="Y321" i="8" s="1"/>
  <c r="U305" i="8"/>
  <c r="Y305" i="8" s="1"/>
  <c r="U289" i="8"/>
  <c r="Y289" i="8" s="1"/>
  <c r="U273" i="8"/>
  <c r="Y273" i="8" s="1"/>
  <c r="U257" i="8"/>
  <c r="Y257" i="8" s="1"/>
  <c r="U209" i="8"/>
  <c r="Y209" i="8" s="1"/>
  <c r="U161" i="8"/>
  <c r="Y161" i="8" s="1"/>
  <c r="U145" i="8"/>
  <c r="Y145" i="8" s="1"/>
  <c r="U129" i="8"/>
  <c r="Y129" i="8" s="1"/>
  <c r="U97" i="8"/>
  <c r="Y97" i="8" s="1"/>
  <c r="U81" i="8"/>
  <c r="Y81" i="8" s="1"/>
  <c r="U65" i="8"/>
  <c r="Y65" i="8" s="1"/>
  <c r="U49" i="8"/>
  <c r="Y49" i="8" s="1"/>
  <c r="U33" i="8"/>
  <c r="Y33" i="8" s="1"/>
  <c r="U17" i="8"/>
  <c r="Y17" i="8" s="1"/>
  <c r="V760" i="8"/>
  <c r="V728" i="8"/>
  <c r="V601" i="8"/>
  <c r="V585" i="8"/>
  <c r="V553" i="8"/>
  <c r="V537" i="8"/>
  <c r="V521" i="8"/>
  <c r="V505" i="8"/>
  <c r="V329" i="8"/>
  <c r="V297" i="8"/>
  <c r="V265" i="8"/>
  <c r="V233" i="8"/>
  <c r="V201" i="8"/>
  <c r="V185" i="8"/>
  <c r="V153" i="8"/>
  <c r="V121" i="8"/>
  <c r="V89" i="8"/>
  <c r="V73" i="8"/>
  <c r="V57" i="8"/>
  <c r="V41" i="8"/>
  <c r="V25" i="8"/>
  <c r="V9" i="8"/>
  <c r="U834" i="8"/>
  <c r="Y834" i="8" s="1"/>
  <c r="U816" i="8"/>
  <c r="Y816" i="8" s="1"/>
  <c r="U784" i="8"/>
  <c r="Y784" i="8" s="1"/>
  <c r="U846" i="8"/>
  <c r="Y846" i="8" s="1"/>
  <c r="U830" i="8"/>
  <c r="Y830" i="8" s="1"/>
  <c r="U814" i="8"/>
  <c r="Y814" i="8" s="1"/>
  <c r="U798" i="8"/>
  <c r="Y798" i="8" s="1"/>
  <c r="U766" i="8"/>
  <c r="Y766" i="8" s="1"/>
  <c r="U750" i="8"/>
  <c r="Y750" i="8" s="1"/>
  <c r="U734" i="8"/>
  <c r="Y734" i="8" s="1"/>
  <c r="U718" i="8"/>
  <c r="Y718" i="8" s="1"/>
  <c r="U702" i="8"/>
  <c r="Y702" i="8" s="1"/>
  <c r="U607" i="8"/>
  <c r="Y607" i="8" s="1"/>
  <c r="U591" i="8"/>
  <c r="Y591" i="8" s="1"/>
  <c r="U575" i="8"/>
  <c r="Y575" i="8" s="1"/>
  <c r="U559" i="8"/>
  <c r="Y559" i="8" s="1"/>
  <c r="U543" i="8"/>
  <c r="Y543" i="8" s="1"/>
  <c r="U527" i="8"/>
  <c r="Y527" i="8" s="1"/>
  <c r="U511" i="8"/>
  <c r="Y511" i="8" s="1"/>
  <c r="U287" i="8"/>
  <c r="Y287" i="8" s="1"/>
  <c r="U239" i="8"/>
  <c r="Y239" i="8" s="1"/>
  <c r="U207" i="8"/>
  <c r="Y207" i="8" s="1"/>
  <c r="U191" i="8"/>
  <c r="Y191" i="8" s="1"/>
  <c r="U127" i="8"/>
  <c r="Y127" i="8" s="1"/>
  <c r="U111" i="8"/>
  <c r="Y111" i="8" s="1"/>
  <c r="U95" i="8"/>
  <c r="Y95" i="8" s="1"/>
  <c r="U79" i="8"/>
  <c r="Y79" i="8" s="1"/>
  <c r="U47" i="8"/>
  <c r="Y47" i="8" s="1"/>
  <c r="U31" i="8"/>
  <c r="Y31" i="8" s="1"/>
  <c r="U15" i="8"/>
  <c r="Y15" i="8" s="1"/>
  <c r="V854" i="8"/>
  <c r="V838" i="8"/>
  <c r="V822" i="8"/>
  <c r="V758" i="8"/>
  <c r="V742" i="8"/>
  <c r="V726" i="8"/>
  <c r="V710" i="8"/>
  <c r="V583" i="8"/>
  <c r="V567" i="8"/>
  <c r="V551" i="8"/>
  <c r="V535" i="8"/>
  <c r="V519" i="8"/>
  <c r="V503" i="8"/>
  <c r="V311" i="8"/>
  <c r="V279" i="8"/>
  <c r="V247" i="8"/>
  <c r="V231" i="8"/>
  <c r="V215" i="8"/>
  <c r="V151" i="8"/>
  <c r="V119" i="8"/>
  <c r="V71" i="8"/>
  <c r="V55" i="8"/>
  <c r="V39" i="8"/>
  <c r="V23" i="8"/>
  <c r="V7" i="8"/>
  <c r="U349" i="8"/>
  <c r="Y349" i="8" s="1"/>
  <c r="U237" i="8"/>
  <c r="Y237" i="8" s="1"/>
  <c r="U205" i="8"/>
  <c r="Y205" i="8" s="1"/>
  <c r="U189" i="8"/>
  <c r="Y189" i="8" s="1"/>
  <c r="U109" i="8"/>
  <c r="Y109" i="8" s="1"/>
  <c r="U93" i="8"/>
  <c r="Y93" i="8" s="1"/>
  <c r="U77" i="8"/>
  <c r="Y77" i="8" s="1"/>
  <c r="U61" i="8"/>
  <c r="Y61" i="8" s="1"/>
  <c r="U45" i="8"/>
  <c r="Y45" i="8" s="1"/>
  <c r="V804" i="8"/>
  <c r="V740" i="8"/>
  <c r="V708" i="8"/>
  <c r="V613" i="8"/>
  <c r="V533" i="8"/>
  <c r="V517" i="8"/>
  <c r="V501" i="8"/>
  <c r="V309" i="8"/>
  <c r="V261" i="8"/>
  <c r="V229" i="8"/>
  <c r="V213" i="8"/>
  <c r="V133" i="8"/>
  <c r="V101" i="8"/>
  <c r="V85" i="8"/>
  <c r="V69" i="8"/>
  <c r="V53" i="8"/>
  <c r="V37" i="8"/>
  <c r="V21" i="8"/>
  <c r="V5" i="8"/>
  <c r="U826" i="8"/>
  <c r="Y826" i="8" s="1"/>
  <c r="U778" i="8"/>
  <c r="Y778" i="8" s="1"/>
  <c r="U762" i="8"/>
  <c r="Y762" i="8" s="1"/>
  <c r="U698" i="8"/>
  <c r="Y698" i="8" s="1"/>
  <c r="U571" i="8"/>
  <c r="Y571" i="8" s="1"/>
  <c r="U555" i="8"/>
  <c r="Y555" i="8" s="1"/>
  <c r="U539" i="8"/>
  <c r="Y539" i="8" s="1"/>
  <c r="U523" i="8"/>
  <c r="Y523" i="8" s="1"/>
  <c r="U507" i="8"/>
  <c r="Y507" i="8" s="1"/>
  <c r="U331" i="8"/>
  <c r="Y331" i="8" s="1"/>
  <c r="U315" i="8"/>
  <c r="Y315" i="8" s="1"/>
  <c r="U251" i="8"/>
  <c r="Y251" i="8" s="1"/>
  <c r="U219" i="8"/>
  <c r="Y219" i="8" s="1"/>
  <c r="U187" i="8"/>
  <c r="Y187" i="8" s="1"/>
  <c r="U171" i="8"/>
  <c r="Y171" i="8" s="1"/>
  <c r="U155" i="8"/>
  <c r="Y155" i="8" s="1"/>
  <c r="U123" i="8"/>
  <c r="Y123" i="8" s="1"/>
  <c r="U107" i="8"/>
  <c r="Y107" i="8" s="1"/>
  <c r="U91" i="8"/>
  <c r="Y91" i="8" s="1"/>
  <c r="U75" i="8"/>
  <c r="Y75" i="8" s="1"/>
  <c r="U43" i="8"/>
  <c r="Y43" i="8" s="1"/>
  <c r="U27" i="8"/>
  <c r="Y27" i="8" s="1"/>
  <c r="U11" i="8"/>
  <c r="Y11" i="8" s="1"/>
  <c r="V547" i="8"/>
  <c r="V531" i="8"/>
  <c r="V515" i="8"/>
  <c r="V323" i="8"/>
  <c r="V307" i="8"/>
  <c r="V211" i="8"/>
  <c r="V163" i="8"/>
  <c r="V131" i="8"/>
  <c r="V115" i="8"/>
  <c r="V83" i="8"/>
  <c r="V67" i="8"/>
  <c r="V51" i="8"/>
  <c r="V35" i="8"/>
  <c r="V19" i="8"/>
  <c r="U744" i="8"/>
  <c r="Y744" i="8" s="1"/>
  <c r="U521" i="8"/>
  <c r="Y521" i="8" s="1"/>
  <c r="U505" i="8"/>
  <c r="Y505" i="8" s="1"/>
  <c r="U329" i="8"/>
  <c r="Y329" i="8" s="1"/>
  <c r="U265" i="8"/>
  <c r="Y265" i="8" s="1"/>
  <c r="U233" i="8"/>
  <c r="Y233" i="8" s="1"/>
  <c r="U185" i="8"/>
  <c r="Y185" i="8" s="1"/>
  <c r="U153" i="8"/>
  <c r="Y153" i="8" s="1"/>
  <c r="U121" i="8"/>
  <c r="Y121" i="8" s="1"/>
  <c r="U89" i="8"/>
  <c r="Y89" i="8" s="1"/>
  <c r="U73" i="8"/>
  <c r="Y73" i="8" s="1"/>
  <c r="U57" i="8"/>
  <c r="Y57" i="8" s="1"/>
  <c r="U41" i="8"/>
  <c r="Y41" i="8" s="1"/>
  <c r="U25" i="8"/>
  <c r="Y25" i="8" s="1"/>
  <c r="U9" i="8"/>
  <c r="Y9" i="8" s="1"/>
  <c r="V832" i="8"/>
  <c r="V800" i="8"/>
  <c r="V768" i="8"/>
  <c r="V704" i="8"/>
  <c r="V593" i="8"/>
  <c r="V545" i="8"/>
  <c r="V513" i="8"/>
  <c r="V497" i="8"/>
  <c r="V321" i="8"/>
  <c r="V305" i="8"/>
  <c r="V289" i="8"/>
  <c r="V273" i="8"/>
  <c r="V257" i="8"/>
  <c r="V209" i="8"/>
  <c r="V193" i="8"/>
  <c r="V161" i="8"/>
  <c r="V145" i="8"/>
  <c r="V129" i="8"/>
  <c r="V97" i="8"/>
  <c r="V81" i="8"/>
  <c r="V65" i="8"/>
  <c r="V49" i="8"/>
  <c r="V33" i="8"/>
  <c r="V17" i="8"/>
  <c r="U854" i="8"/>
  <c r="Y854" i="8" s="1"/>
  <c r="U838" i="8"/>
  <c r="Y838" i="8" s="1"/>
  <c r="U822" i="8"/>
  <c r="Y822" i="8" s="1"/>
  <c r="U806" i="8"/>
  <c r="Y806" i="8" s="1"/>
  <c r="U790" i="8"/>
  <c r="Y790" i="8" s="1"/>
  <c r="U774" i="8"/>
  <c r="Y774" i="8" s="1"/>
  <c r="U758" i="8"/>
  <c r="Y758" i="8" s="1"/>
  <c r="U742" i="8"/>
  <c r="Y742" i="8" s="1"/>
  <c r="U726" i="8"/>
  <c r="Y726" i="8" s="1"/>
  <c r="U710" i="8"/>
  <c r="Y710" i="8" s="1"/>
  <c r="U583" i="8"/>
  <c r="Y583" i="8" s="1"/>
  <c r="U567" i="8"/>
  <c r="Y567" i="8" s="1"/>
  <c r="U551" i="8"/>
  <c r="Y551" i="8" s="1"/>
  <c r="U535" i="8"/>
  <c r="Y535" i="8" s="1"/>
  <c r="U519" i="8"/>
  <c r="Y519" i="8" s="1"/>
  <c r="U503" i="8"/>
  <c r="Y503" i="8" s="1"/>
  <c r="U295" i="8"/>
  <c r="Y295" i="8" s="1"/>
  <c r="U279" i="8"/>
  <c r="Y279" i="8" s="1"/>
  <c r="U247" i="8"/>
  <c r="Y247" i="8" s="1"/>
  <c r="U231" i="8"/>
  <c r="Y231" i="8" s="1"/>
  <c r="U215" i="8"/>
  <c r="Y215" i="8" s="1"/>
  <c r="U151" i="8"/>
  <c r="Y151" i="8" s="1"/>
  <c r="U71" i="8"/>
  <c r="Y71" i="8" s="1"/>
  <c r="U55" i="8"/>
  <c r="Y55" i="8" s="1"/>
  <c r="U39" i="8"/>
  <c r="Y39" i="8" s="1"/>
  <c r="U23" i="8"/>
  <c r="Y23" i="8" s="1"/>
  <c r="U7" i="8"/>
  <c r="Y7" i="8" s="1"/>
  <c r="V750" i="8"/>
  <c r="V734" i="8"/>
  <c r="V702" i="8"/>
  <c r="V591" i="8"/>
  <c r="V543" i="8"/>
  <c r="V511" i="8"/>
  <c r="V239" i="8"/>
  <c r="V207" i="8"/>
  <c r="V191" i="8"/>
  <c r="V127" i="8"/>
  <c r="V111" i="8"/>
  <c r="V95" i="8"/>
  <c r="V79" i="8"/>
  <c r="V47" i="8"/>
  <c r="V31" i="8"/>
  <c r="V15" i="8"/>
  <c r="B3" i="13" l="1"/>
  <c r="D3" i="13"/>
  <c r="D12" i="13"/>
  <c r="C12" i="13"/>
  <c r="D4" i="13"/>
  <c r="B12" i="13"/>
  <c r="C5" i="13"/>
  <c r="B13" i="13"/>
  <c r="C13" i="13"/>
  <c r="D5" i="13"/>
  <c r="D13" i="13"/>
  <c r="Z750" i="8"/>
  <c r="W750" i="8"/>
  <c r="W81" i="8"/>
  <c r="Z81" i="8" s="1"/>
  <c r="W115" i="8"/>
  <c r="Z115" i="8" s="1"/>
  <c r="Z5" i="8"/>
  <c r="W5" i="8"/>
  <c r="Z708" i="8"/>
  <c r="W708" i="8"/>
  <c r="W742" i="8"/>
  <c r="Z742" i="8" s="1"/>
  <c r="W205" i="8"/>
  <c r="Z205" i="8" s="1"/>
  <c r="Z365" i="8"/>
  <c r="W365" i="8"/>
  <c r="Z337" i="8"/>
  <c r="W337" i="8"/>
  <c r="W295" i="8"/>
  <c r="Z295" i="8" s="1"/>
  <c r="W788" i="8"/>
  <c r="Z788" i="8" s="1"/>
  <c r="Z778" i="8"/>
  <c r="W778" i="8"/>
  <c r="Z549" i="8"/>
  <c r="W549" i="8"/>
  <c r="W706" i="8"/>
  <c r="Z706" i="8" s="1"/>
  <c r="W768" i="8"/>
  <c r="Z768" i="8" s="1"/>
  <c r="Z119" i="8"/>
  <c r="W119" i="8"/>
  <c r="Z555" i="8"/>
  <c r="W555" i="8"/>
  <c r="W569" i="8"/>
  <c r="Z569" i="8" s="1"/>
  <c r="W730" i="8"/>
  <c r="Z730" i="8" s="1"/>
  <c r="Z814" i="8"/>
  <c r="W814" i="8"/>
  <c r="Z249" i="8"/>
  <c r="W249" i="8"/>
  <c r="W511" i="8"/>
  <c r="Z511" i="8" s="1"/>
  <c r="W145" i="8"/>
  <c r="Z145" i="8" s="1"/>
  <c r="Z702" i="8"/>
  <c r="W702" i="8"/>
  <c r="Z209" i="8"/>
  <c r="W209" i="8"/>
  <c r="W67" i="8"/>
  <c r="Z67" i="8" s="1"/>
  <c r="W101" i="8"/>
  <c r="Z101" i="8" s="1"/>
  <c r="Z533" i="8"/>
  <c r="W533" i="8"/>
  <c r="Z39" i="8"/>
  <c r="W39" i="8"/>
  <c r="W710" i="8"/>
  <c r="Z710" i="8" s="1"/>
  <c r="W127" i="8"/>
  <c r="Z127" i="8" s="1"/>
  <c r="Z734" i="8"/>
  <c r="W734" i="8"/>
  <c r="Z65" i="8"/>
  <c r="W65" i="8"/>
  <c r="W257" i="8"/>
  <c r="Z257" i="8" s="1"/>
  <c r="W593" i="8"/>
  <c r="Z593" i="8" s="1"/>
  <c r="Z83" i="8"/>
  <c r="W83" i="8"/>
  <c r="Z531" i="8"/>
  <c r="W531" i="8"/>
  <c r="W133" i="8"/>
  <c r="Z133" i="8" s="1"/>
  <c r="W613" i="8"/>
  <c r="Z613" i="8" s="1"/>
  <c r="Z55" i="8"/>
  <c r="W55" i="8"/>
  <c r="Z311" i="8"/>
  <c r="W311" i="8"/>
  <c r="W726" i="8"/>
  <c r="Z726" i="8" s="1"/>
  <c r="W73" i="8"/>
  <c r="Z73" i="8" s="1"/>
  <c r="Z297" i="8"/>
  <c r="W297" i="8"/>
  <c r="Z728" i="8"/>
  <c r="W728" i="8"/>
  <c r="W107" i="8"/>
  <c r="Z107" i="8" s="1"/>
  <c r="W523" i="8"/>
  <c r="Z523" i="8" s="1"/>
  <c r="Z13" i="8"/>
  <c r="W13" i="8"/>
  <c r="Z189" i="8"/>
  <c r="W189" i="8"/>
  <c r="W589" i="8"/>
  <c r="Z589" i="8" s="1"/>
  <c r="W425" i="8"/>
  <c r="Z425" i="8" s="1"/>
  <c r="Z3" i="8"/>
  <c r="W3" i="8"/>
  <c r="Z459" i="8"/>
  <c r="W459" i="8"/>
  <c r="W301" i="8"/>
  <c r="Z301" i="8" s="1"/>
  <c r="W415" i="8"/>
  <c r="Z415" i="8" s="1"/>
  <c r="Z225" i="8"/>
  <c r="W225" i="8"/>
  <c r="Z481" i="8"/>
  <c r="W481" i="8"/>
  <c r="W387" i="8"/>
  <c r="Z387" i="8" s="1"/>
  <c r="W802" i="8"/>
  <c r="Z802" i="8" s="1"/>
  <c r="Z87" i="8"/>
  <c r="W87" i="8"/>
  <c r="Z363" i="8"/>
  <c r="W363" i="8"/>
  <c r="W573" i="8"/>
  <c r="Z573" i="8" s="1"/>
  <c r="W495" i="8"/>
  <c r="Z495" i="8" s="1"/>
  <c r="Z357" i="8"/>
  <c r="W357" i="8"/>
  <c r="Z714" i="8"/>
  <c r="W714" i="8"/>
  <c r="W367" i="8"/>
  <c r="Z367" i="8" s="1"/>
  <c r="W453" i="8"/>
  <c r="Z453" i="8" s="1"/>
  <c r="Z820" i="8"/>
  <c r="W820" i="8"/>
  <c r="Z465" i="8"/>
  <c r="W465" i="8"/>
  <c r="W389" i="8"/>
  <c r="Z389" i="8" s="1"/>
  <c r="W273" i="8"/>
  <c r="Z273" i="8" s="1"/>
  <c r="Z547" i="8"/>
  <c r="W547" i="8"/>
  <c r="Z213" i="8"/>
  <c r="W213" i="8"/>
  <c r="W89" i="8"/>
  <c r="Z89" i="8" s="1"/>
  <c r="W123" i="8"/>
  <c r="Z123" i="8" s="1"/>
  <c r="Z732" i="8"/>
  <c r="W732" i="8"/>
  <c r="Z489" i="8"/>
  <c r="W489" i="8"/>
  <c r="W818" i="8"/>
  <c r="Z818" i="8" s="1"/>
  <c r="W716" i="8"/>
  <c r="Z716" i="8" s="1"/>
  <c r="Z207" i="8"/>
  <c r="W207" i="8"/>
  <c r="Z229" i="8"/>
  <c r="W229" i="8"/>
  <c r="W155" i="8"/>
  <c r="Z155" i="8" s="1"/>
  <c r="W237" i="8"/>
  <c r="Z237" i="8" s="1"/>
  <c r="Z493" i="8"/>
  <c r="W493" i="8"/>
  <c r="Z720" i="8"/>
  <c r="W720" i="8"/>
  <c r="W579" i="8"/>
  <c r="Z579" i="8" s="1"/>
  <c r="W565" i="8"/>
  <c r="Z565" i="8" s="1"/>
  <c r="Z722" i="8"/>
  <c r="W722" i="8"/>
  <c r="Z31" i="8"/>
  <c r="W31" i="8"/>
  <c r="W239" i="8"/>
  <c r="Z239" i="8" s="1"/>
  <c r="W129" i="8"/>
  <c r="Z129" i="8" s="1"/>
  <c r="Z305" i="8"/>
  <c r="W305" i="8"/>
  <c r="Z800" i="8"/>
  <c r="W800" i="8"/>
  <c r="W163" i="8"/>
  <c r="Z163" i="8" s="1"/>
  <c r="W37" i="8"/>
  <c r="Z37" i="8" s="1"/>
  <c r="Z261" i="8"/>
  <c r="W261" i="8"/>
  <c r="Z804" i="8"/>
  <c r="W804" i="8"/>
  <c r="W151" i="8"/>
  <c r="Z151" i="8" s="1"/>
  <c r="W535" i="8"/>
  <c r="Z535" i="8" s="1"/>
  <c r="Z822" i="8"/>
  <c r="W822" i="8"/>
  <c r="Z153" i="8"/>
  <c r="W153" i="8"/>
  <c r="W521" i="8"/>
  <c r="Z521" i="8" s="1"/>
  <c r="W11" i="8"/>
  <c r="Z11" i="8" s="1"/>
  <c r="Z171" i="8"/>
  <c r="W171" i="8"/>
  <c r="Z698" i="8"/>
  <c r="W698" i="8"/>
  <c r="W61" i="8"/>
  <c r="Z61" i="8" s="1"/>
  <c r="W333" i="8"/>
  <c r="Z333" i="8" s="1"/>
  <c r="Z183" i="8"/>
  <c r="W183" i="8"/>
  <c r="Z137" i="8"/>
  <c r="W137" i="8"/>
  <c r="W712" i="8"/>
  <c r="Z712" i="8" s="1"/>
  <c r="W139" i="8"/>
  <c r="Z139" i="8" s="1"/>
  <c r="Z810" i="8"/>
  <c r="W810" i="8"/>
  <c r="Z525" i="8"/>
  <c r="W525" i="8"/>
  <c r="W559" i="8"/>
  <c r="Z559" i="8" s="1"/>
  <c r="W385" i="8"/>
  <c r="Z385" i="8" s="1"/>
  <c r="Z736" i="8"/>
  <c r="W736" i="8"/>
  <c r="Z595" i="8"/>
  <c r="W595" i="8"/>
  <c r="W343" i="8"/>
  <c r="Z343" i="8" s="1"/>
  <c r="W846" i="8"/>
  <c r="Z846" i="8" s="1"/>
  <c r="Z281" i="8"/>
  <c r="W281" i="8"/>
  <c r="Z331" i="8"/>
  <c r="W331" i="8"/>
  <c r="W317" i="8"/>
  <c r="Z317" i="8" s="1"/>
  <c r="W607" i="8"/>
  <c r="Z607" i="8" s="1"/>
  <c r="Z277" i="8"/>
  <c r="W277" i="8"/>
  <c r="Z581" i="8"/>
  <c r="W581" i="8"/>
  <c r="W359" i="8"/>
  <c r="Z359" i="8" s="1"/>
  <c r="W575" i="8"/>
  <c r="Z575" i="8" s="1"/>
  <c r="Z441" i="8"/>
  <c r="W441" i="8"/>
  <c r="Z309" i="8"/>
  <c r="W309" i="8"/>
  <c r="W215" i="8"/>
  <c r="Z215" i="8" s="1"/>
  <c r="W838" i="8"/>
  <c r="Z838" i="8" s="1"/>
  <c r="Z9" i="8"/>
  <c r="W9" i="8"/>
  <c r="Z185" i="8"/>
  <c r="W185" i="8"/>
  <c r="W537" i="8"/>
  <c r="Z537" i="8" s="1"/>
  <c r="W27" i="8"/>
  <c r="Z27" i="8" s="1"/>
  <c r="Z187" i="8"/>
  <c r="W187" i="8"/>
  <c r="Z746" i="8"/>
  <c r="W746" i="8"/>
  <c r="W77" i="8"/>
  <c r="Z77" i="8" s="1"/>
  <c r="W349" i="8"/>
  <c r="Z349" i="8" s="1"/>
  <c r="Z423" i="8"/>
  <c r="W423" i="8"/>
  <c r="Z217" i="8"/>
  <c r="W217" i="8"/>
  <c r="W744" i="8"/>
  <c r="Z744" i="8" s="1"/>
  <c r="W283" i="8"/>
  <c r="Z283" i="8" s="1"/>
  <c r="Z826" i="8"/>
  <c r="W826" i="8"/>
  <c r="Z605" i="8"/>
  <c r="W605" i="8"/>
  <c r="W718" i="8"/>
  <c r="Z718" i="8" s="1"/>
  <c r="W401" i="8"/>
  <c r="Z401" i="8" s="1"/>
  <c r="Z752" i="8"/>
  <c r="W752" i="8"/>
  <c r="Z227" i="8"/>
  <c r="W227" i="8"/>
  <c r="W611" i="8"/>
  <c r="Z611" i="8" s="1"/>
  <c r="W375" i="8"/>
  <c r="Z375" i="8" s="1"/>
  <c r="Z361" i="8"/>
  <c r="W361" i="8"/>
  <c r="Z411" i="8"/>
  <c r="W411" i="8"/>
  <c r="W381" i="8"/>
  <c r="Z381" i="8" s="1"/>
  <c r="W798" i="8"/>
  <c r="Z798" i="8" s="1"/>
  <c r="Z325" i="8"/>
  <c r="W325" i="8"/>
  <c r="Z597" i="8"/>
  <c r="W597" i="8"/>
  <c r="W135" i="8"/>
  <c r="Z135" i="8" s="1"/>
  <c r="W191" i="8"/>
  <c r="Z191" i="8" s="1"/>
  <c r="Z503" i="8"/>
  <c r="W503" i="8"/>
  <c r="Z149" i="8"/>
  <c r="W149" i="8"/>
  <c r="W15" i="8"/>
  <c r="Z15" i="8" s="1"/>
  <c r="W97" i="8"/>
  <c r="Z97" i="8" s="1"/>
  <c r="Z519" i="8"/>
  <c r="W519" i="8"/>
  <c r="Z505" i="8"/>
  <c r="W505" i="8"/>
  <c r="W353" i="8"/>
  <c r="Z353" i="8" s="1"/>
  <c r="W469" i="8"/>
  <c r="Z469" i="8" s="1"/>
  <c r="Z211" i="8"/>
  <c r="W211" i="8"/>
  <c r="Z53" i="8"/>
  <c r="W53" i="8"/>
  <c r="W501" i="8"/>
  <c r="Z501" i="8" s="1"/>
  <c r="W7" i="8"/>
  <c r="Z7" i="8" s="1"/>
  <c r="Z231" i="8"/>
  <c r="W231" i="8"/>
  <c r="Z567" i="8"/>
  <c r="W567" i="8"/>
  <c r="W854" i="8"/>
  <c r="Z854" i="8" s="1"/>
  <c r="W25" i="8"/>
  <c r="Z25" i="8" s="1"/>
  <c r="Z201" i="8"/>
  <c r="W201" i="8"/>
  <c r="Z553" i="8"/>
  <c r="W553" i="8"/>
  <c r="W43" i="8"/>
  <c r="Z43" i="8" s="1"/>
  <c r="W219" i="8"/>
  <c r="Z219" i="8" s="1"/>
  <c r="Z762" i="8"/>
  <c r="W762" i="8"/>
  <c r="Z93" i="8"/>
  <c r="W93" i="8"/>
  <c r="W509" i="8"/>
  <c r="Z509" i="8" s="1"/>
  <c r="W455" i="8"/>
  <c r="Z455" i="8" s="1"/>
  <c r="Z313" i="8"/>
  <c r="W313" i="8"/>
  <c r="Z808" i="8"/>
  <c r="W808" i="8"/>
  <c r="W315" i="8"/>
  <c r="Z315" i="8" s="1"/>
  <c r="W842" i="8"/>
  <c r="Z842" i="8" s="1"/>
  <c r="Z157" i="8"/>
  <c r="W157" i="8"/>
  <c r="Z748" i="8"/>
  <c r="W748" i="8"/>
  <c r="W417" i="8"/>
  <c r="Z417" i="8" s="1"/>
  <c r="W784" i="8"/>
  <c r="Z784" i="8" s="1"/>
  <c r="Z275" i="8"/>
  <c r="W275" i="8"/>
  <c r="Z738" i="8"/>
  <c r="W738" i="8"/>
  <c r="W407" i="8"/>
  <c r="Z407" i="8" s="1"/>
  <c r="W179" i="8"/>
  <c r="Z179" i="8" s="1"/>
  <c r="Z141" i="8"/>
  <c r="W141" i="8"/>
  <c r="Z393" i="8"/>
  <c r="W393" i="8"/>
  <c r="W475" i="8"/>
  <c r="Z475" i="8" s="1"/>
  <c r="W477" i="8"/>
  <c r="Z477" i="8" s="1"/>
  <c r="Z143" i="8"/>
  <c r="W143" i="8"/>
  <c r="Z830" i="8"/>
  <c r="W830" i="8"/>
  <c r="W373" i="8"/>
  <c r="Z373" i="8" s="1"/>
  <c r="W724" i="8"/>
  <c r="Z724" i="8" s="1"/>
  <c r="Z379" i="8"/>
  <c r="W379" i="8"/>
  <c r="Z563" i="8"/>
  <c r="W563" i="8"/>
  <c r="W339" i="8"/>
  <c r="Z339" i="8" s="1"/>
  <c r="W167" i="8"/>
  <c r="Z167" i="8" s="1"/>
  <c r="Z329" i="8"/>
  <c r="W329" i="8"/>
  <c r="Z29" i="8"/>
  <c r="W29" i="8"/>
  <c r="W571" i="8"/>
  <c r="Z571" i="8" s="1"/>
  <c r="W447" i="8"/>
  <c r="Z447" i="8" s="1"/>
  <c r="Z766" i="8"/>
  <c r="W766" i="8"/>
  <c r="Z437" i="8"/>
  <c r="W437" i="8"/>
  <c r="W131" i="8"/>
  <c r="Z131" i="8" s="1"/>
  <c r="W828" i="8"/>
  <c r="Z828" i="8" s="1"/>
  <c r="Z105" i="8"/>
  <c r="W105" i="8"/>
  <c r="Z463" i="8"/>
  <c r="W463" i="8"/>
  <c r="W327" i="8"/>
  <c r="Z327" i="8" s="1"/>
  <c r="W527" i="8"/>
  <c r="Z527" i="8" s="1"/>
  <c r="Z175" i="8"/>
  <c r="W175" i="8"/>
  <c r="Z47" i="8"/>
  <c r="W47" i="8"/>
  <c r="W321" i="8"/>
  <c r="Z321" i="8" s="1"/>
  <c r="W19" i="8"/>
  <c r="Z19" i="8" s="1"/>
  <c r="Z551" i="8"/>
  <c r="W551" i="8"/>
  <c r="Z79" i="8"/>
  <c r="W79" i="8"/>
  <c r="W543" i="8"/>
  <c r="Z543" i="8" s="1"/>
  <c r="W17" i="8"/>
  <c r="Z17" i="8" s="1"/>
  <c r="Z161" i="8"/>
  <c r="W161" i="8"/>
  <c r="Z497" i="8"/>
  <c r="W497" i="8"/>
  <c r="W35" i="8"/>
  <c r="Z35" i="8" s="1"/>
  <c r="W307" i="8"/>
  <c r="Z307" i="8" s="1"/>
  <c r="Z69" i="8"/>
  <c r="W69" i="8"/>
  <c r="Z95" i="8"/>
  <c r="W95" i="8"/>
  <c r="W591" i="8"/>
  <c r="Z591" i="8" s="1"/>
  <c r="W33" i="8"/>
  <c r="Z33" i="8" s="1"/>
  <c r="Z193" i="8"/>
  <c r="W193" i="8"/>
  <c r="Z513" i="8"/>
  <c r="W513" i="8"/>
  <c r="W51" i="8"/>
  <c r="Z51" i="8" s="1"/>
  <c r="W323" i="8"/>
  <c r="Z323" i="8" s="1"/>
  <c r="Z85" i="8"/>
  <c r="W85" i="8"/>
  <c r="Z517" i="8"/>
  <c r="W517" i="8"/>
  <c r="W23" i="8"/>
  <c r="Z23" i="8" s="1"/>
  <c r="W247" i="8"/>
  <c r="Z247" i="8" s="1"/>
  <c r="Z583" i="8"/>
  <c r="W583" i="8"/>
  <c r="Z41" i="8"/>
  <c r="W41" i="8"/>
  <c r="W233" i="8"/>
  <c r="Z233" i="8" s="1"/>
  <c r="W585" i="8"/>
  <c r="Z585" i="8" s="1"/>
  <c r="Z75" i="8"/>
  <c r="W75" i="8"/>
  <c r="Z251" i="8"/>
  <c r="W251" i="8"/>
  <c r="W109" i="8"/>
  <c r="Z109" i="8" s="1"/>
  <c r="W541" i="8"/>
  <c r="Z541" i="8" s="1"/>
  <c r="Z377" i="8"/>
  <c r="W377" i="8"/>
  <c r="Z824" i="8"/>
  <c r="W824" i="8"/>
  <c r="W427" i="8"/>
  <c r="Z427" i="8" s="1"/>
  <c r="W173" i="8"/>
  <c r="Z173" i="8" s="1"/>
  <c r="Z796" i="8"/>
  <c r="W796" i="8"/>
  <c r="Z433" i="8"/>
  <c r="W433" i="8"/>
  <c r="W848" i="8"/>
  <c r="Z848" i="8" s="1"/>
  <c r="W291" i="8"/>
  <c r="Z291" i="8" s="1"/>
  <c r="Z770" i="8"/>
  <c r="W770" i="8"/>
  <c r="Z529" i="8"/>
  <c r="W529" i="8"/>
  <c r="W471" i="8"/>
  <c r="Z471" i="8" s="1"/>
  <c r="W59" i="8"/>
  <c r="Z59" i="8" s="1"/>
  <c r="Z413" i="8"/>
  <c r="W413" i="8"/>
  <c r="Z223" i="8"/>
  <c r="W223" i="8"/>
  <c r="W369" i="8"/>
  <c r="Z369" i="8" s="1"/>
  <c r="W776" i="8"/>
  <c r="Z776" i="8" s="1"/>
  <c r="Z491" i="8"/>
  <c r="W491" i="8"/>
  <c r="Z780" i="8"/>
  <c r="W780" i="8"/>
  <c r="W159" i="8"/>
  <c r="Z159" i="8" s="1"/>
  <c r="W405" i="8"/>
  <c r="Z405" i="8" s="1"/>
  <c r="Z756" i="8"/>
  <c r="W756" i="8"/>
  <c r="Z113" i="8"/>
  <c r="W113" i="8"/>
  <c r="W403" i="8"/>
  <c r="Z403" i="8" s="1"/>
  <c r="W263" i="8"/>
  <c r="Z263" i="8" s="1"/>
  <c r="Z704" i="8"/>
  <c r="W704" i="8"/>
  <c r="Z71" i="8"/>
  <c r="W71" i="8"/>
  <c r="W760" i="8"/>
  <c r="Z760" i="8" s="1"/>
  <c r="W539" i="8"/>
  <c r="Z539" i="8" s="1"/>
  <c r="Z577" i="8"/>
  <c r="W577" i="8"/>
  <c r="Z419" i="8"/>
  <c r="W419" i="8"/>
  <c r="W794" i="8"/>
  <c r="Z794" i="8" s="1"/>
  <c r="W439" i="8"/>
  <c r="Z439" i="8" s="1"/>
  <c r="Z399" i="8"/>
  <c r="W399" i="8"/>
  <c r="Z289" i="8"/>
  <c r="W289" i="8"/>
  <c r="W21" i="8"/>
  <c r="Z21" i="8" s="1"/>
  <c r="W740" i="8"/>
  <c r="Z740" i="8" s="1"/>
  <c r="Z758" i="8"/>
  <c r="W758" i="8"/>
  <c r="Z121" i="8"/>
  <c r="W121" i="8"/>
  <c r="W45" i="8"/>
  <c r="Z45" i="8" s="1"/>
  <c r="W834" i="8"/>
  <c r="Z834" i="8" s="1"/>
  <c r="Z267" i="8"/>
  <c r="W267" i="8"/>
  <c r="Z197" i="8"/>
  <c r="W197" i="8"/>
  <c r="W816" i="8"/>
  <c r="Z816" i="8" s="1"/>
  <c r="W832" i="8"/>
  <c r="Z832" i="8" s="1"/>
  <c r="Z111" i="8"/>
  <c r="W111" i="8"/>
  <c r="Z49" i="8"/>
  <c r="W49" i="8"/>
  <c r="W545" i="8"/>
  <c r="Z545" i="8" s="1"/>
  <c r="W515" i="8"/>
  <c r="Z515" i="8" s="1"/>
  <c r="Z279" i="8"/>
  <c r="W279" i="8"/>
  <c r="Z57" i="8"/>
  <c r="W57" i="8"/>
  <c r="W265" i="8"/>
  <c r="Z265" i="8" s="1"/>
  <c r="W601" i="8"/>
  <c r="Z601" i="8" s="1"/>
  <c r="Z91" i="8"/>
  <c r="W91" i="8"/>
  <c r="Z507" i="8"/>
  <c r="W507" i="8"/>
  <c r="W125" i="8"/>
  <c r="Z125" i="8" s="1"/>
  <c r="W557" i="8"/>
  <c r="Z557" i="8" s="1"/>
  <c r="Z409" i="8"/>
  <c r="W409" i="8"/>
  <c r="Z840" i="8"/>
  <c r="W840" i="8"/>
  <c r="W443" i="8"/>
  <c r="Z443" i="8" s="1"/>
  <c r="W285" i="8"/>
  <c r="Z285" i="8" s="1"/>
  <c r="Z812" i="8"/>
  <c r="W812" i="8"/>
  <c r="Z63" i="8"/>
  <c r="W63" i="8"/>
  <c r="W177" i="8"/>
  <c r="Z177" i="8" s="1"/>
  <c r="W449" i="8"/>
  <c r="Z449" i="8" s="1"/>
  <c r="Z371" i="8"/>
  <c r="W371" i="8"/>
  <c r="Z786" i="8"/>
  <c r="W786" i="8"/>
  <c r="W299" i="8"/>
  <c r="Z299" i="8" s="1"/>
  <c r="W429" i="8"/>
  <c r="Z429" i="8" s="1"/>
  <c r="Z431" i="8"/>
  <c r="W431" i="8"/>
  <c r="Z792" i="8"/>
  <c r="W792" i="8"/>
  <c r="W603" i="8"/>
  <c r="Z603" i="8" s="1"/>
  <c r="W844" i="8"/>
  <c r="Z844" i="8" s="1"/>
  <c r="Z287" i="8"/>
  <c r="W287" i="8"/>
  <c r="Z421" i="8"/>
  <c r="W421" i="8"/>
  <c r="W772" i="8"/>
  <c r="Z772" i="8" s="1"/>
  <c r="W241" i="8"/>
  <c r="Z241" i="8" s="1"/>
  <c r="Z499" i="8"/>
  <c r="W499" i="8"/>
  <c r="Z790" i="8"/>
  <c r="W790" i="8"/>
  <c r="W850" i="8"/>
  <c r="Z850" i="8" s="1"/>
  <c r="B14" i="13"/>
  <c r="B5" i="13"/>
  <c r="C3" i="13"/>
  <c r="C4" i="13"/>
  <c r="B4" i="13"/>
  <c r="B6" i="13"/>
  <c r="B15" i="13" l="1"/>
  <c r="C14" i="13"/>
  <c r="C15" i="13" s="1"/>
  <c r="C6" i="13"/>
  <c r="C7" i="13" s="1"/>
  <c r="D14" i="13"/>
  <c r="D15" i="13" s="1"/>
  <c r="D6" i="13"/>
  <c r="D7" i="13" s="1"/>
  <c r="B7" i="13"/>
</calcChain>
</file>

<file path=xl/sharedStrings.xml><?xml version="1.0" encoding="utf-8"?>
<sst xmlns="http://schemas.openxmlformats.org/spreadsheetml/2006/main" count="8567" uniqueCount="87">
  <si>
    <t>FiscalYear</t>
  </si>
  <si>
    <t>SIPReferenceID</t>
  </si>
  <si>
    <t>County</t>
  </si>
  <si>
    <t>DateCertified</t>
  </si>
  <si>
    <t>EngineID</t>
  </si>
  <si>
    <t>EngCodeDesc</t>
  </si>
  <si>
    <t>Equipment Function</t>
  </si>
  <si>
    <t>EModelYr</t>
  </si>
  <si>
    <t>Engine Fuel Type</t>
  </si>
  <si>
    <t>AnnualHrsOperation</t>
  </si>
  <si>
    <t>HorsePower</t>
  </si>
  <si>
    <t>LoadFactor</t>
  </si>
  <si>
    <t>NOx-EF</t>
  </si>
  <si>
    <t>NOx-DR</t>
  </si>
  <si>
    <t>PM10-EF</t>
  </si>
  <si>
    <t>PM10-DR</t>
  </si>
  <si>
    <t>Tulare</t>
  </si>
  <si>
    <t>Old</t>
  </si>
  <si>
    <t>Tractor</t>
  </si>
  <si>
    <t>Diesel, Non-Tier</t>
  </si>
  <si>
    <t>New</t>
  </si>
  <si>
    <t>Diesel, Tier 3</t>
  </si>
  <si>
    <t>Kings</t>
  </si>
  <si>
    <t>Stanislaus</t>
  </si>
  <si>
    <t>Rubber Tired Loader</t>
  </si>
  <si>
    <t>San Joaquin</t>
  </si>
  <si>
    <t>Madera</t>
  </si>
  <si>
    <t>Fresno</t>
  </si>
  <si>
    <t>Merced</t>
  </si>
  <si>
    <t>Kern</t>
  </si>
  <si>
    <t>Crawler Tractor/Dozer</t>
  </si>
  <si>
    <t>Diesel, Tier 4 Interim</t>
  </si>
  <si>
    <t>Diesel, Tier 1</t>
  </si>
  <si>
    <t>Diesel, Tier 4 Alt NOx</t>
  </si>
  <si>
    <t>Other Agriculture</t>
  </si>
  <si>
    <t>Combine/Chopper</t>
  </si>
  <si>
    <t>Forage Harvester</t>
  </si>
  <si>
    <t>Shaker</t>
  </si>
  <si>
    <t>Diesel, Tier 2</t>
  </si>
  <si>
    <t>Swather</t>
  </si>
  <si>
    <t>Sweeper</t>
  </si>
  <si>
    <t>Backhoe</t>
  </si>
  <si>
    <t>Diesel, Tier 4 Final</t>
  </si>
  <si>
    <t>Shuttle - Mat Handling</t>
  </si>
  <si>
    <t>Forklift</t>
  </si>
  <si>
    <t>Nut Harvester</t>
  </si>
  <si>
    <t>FundingFY</t>
  </si>
  <si>
    <t>Loader</t>
  </si>
  <si>
    <t>Shuttle</t>
  </si>
  <si>
    <t>Catch-All</t>
  </si>
  <si>
    <t>Skid Steer Loader</t>
  </si>
  <si>
    <t>Grader</t>
  </si>
  <si>
    <t>Rough Terrain Forklift</t>
  </si>
  <si>
    <t>Bin Carrier</t>
  </si>
  <si>
    <t>Harrowbed - Bale Wagon</t>
  </si>
  <si>
    <t>Orchard Sweeper</t>
  </si>
  <si>
    <t>Loader, Rubber-Tires</t>
  </si>
  <si>
    <t>Harrowbed</t>
  </si>
  <si>
    <t>2011 Ag Inventory</t>
  </si>
  <si>
    <t>Multipler</t>
  </si>
  <si>
    <t>NOx</t>
  </si>
  <si>
    <t>2018/2019 NRCS</t>
  </si>
  <si>
    <t xml:space="preserve">Load Factor Adjustment </t>
  </si>
  <si>
    <t>NOx Reduced (tpy)</t>
  </si>
  <si>
    <t>PM10 Reduced (tpy)</t>
  </si>
  <si>
    <t>PM10 Reduced (tpd)</t>
  </si>
  <si>
    <t>NOx Reduced (tpd)</t>
  </si>
  <si>
    <t>Final PM2.5 Reduced (tpd)</t>
  </si>
  <si>
    <t>Final NOx Reduced (tpd)</t>
  </si>
  <si>
    <t>Load Factor Adjustment</t>
  </si>
  <si>
    <t>PM2.5</t>
  </si>
  <si>
    <t xml:space="preserve">Total </t>
  </si>
  <si>
    <t>2018 2019</t>
  </si>
  <si>
    <t>NOx-AE (tpy)</t>
  </si>
  <si>
    <t>PM10-AE (tpy)</t>
  </si>
  <si>
    <t>San Joaquin Valley Agricultural Equipment Incentive Measure</t>
  </si>
  <si>
    <t>Appendix I</t>
  </si>
  <si>
    <t>NRCS Project List</t>
  </si>
  <si>
    <t xml:space="preserve">The following spreadsheets represent USDA NRCS project specific information for quantifying emission reduction in the San Joaquin Valley from 2015 to 2019. </t>
  </si>
  <si>
    <t>Projects</t>
  </si>
  <si>
    <t>2024 Emission Reductions (tpd)</t>
  </si>
  <si>
    <t>2025 Emission Reductions (tpd)</t>
  </si>
  <si>
    <t>PM2.5 Ratio</t>
  </si>
  <si>
    <t>2017 NRCS</t>
  </si>
  <si>
    <t>2016 NRCS</t>
  </si>
  <si>
    <t>2015 NRCS</t>
  </si>
  <si>
    <t>Certified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</si>
</sst>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000"/>
    <numFmt numFmtId="166" formatCode="#,##0.000"/>
    <numFmt numFmtId="167" formatCode="dd\-mmm\-yy"/>
    <numFmt numFmtId="168" formatCode="0.00000000"/>
    <numFmt numFmtId="169" formatCode="[$-409]d\-mmm\-yy;@"/>
    <numFmt numFmtId="170" formatCode="0.0000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2" fontId="1" fillId="2" borderId="2" xfId="0" applyNumberFormat="1" applyFont="1" applyFill="1" applyBorder="1" applyAlignment="1" applyProtection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vertical="center"/>
    </xf>
    <xf numFmtId="4" fontId="1" fillId="2" borderId="2" xfId="0" applyNumberFormat="1" applyFont="1" applyFill="1" applyBorder="1" applyAlignment="1" applyProtection="1">
      <alignment horizontal="center" vertical="center"/>
    </xf>
    <xf numFmtId="166" fontId="1" fillId="2" borderId="2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right" vertical="center"/>
    </xf>
    <xf numFmtId="0" fontId="2" fillId="0" borderId="3" xfId="0" applyFont="1" applyFill="1" applyBorder="1" applyAlignment="1" applyProtection="1">
      <alignment vertical="center"/>
    </xf>
    <xf numFmtId="167" fontId="2" fillId="0" borderId="3" xfId="0" applyNumberFormat="1" applyFont="1" applyFill="1" applyBorder="1" applyAlignment="1" applyProtection="1">
      <alignment horizontal="right" vertical="center"/>
    </xf>
    <xf numFmtId="2" fontId="0" fillId="0" borderId="0" xfId="0" applyNumberFormat="1" applyAlignment="1"/>
    <xf numFmtId="164" fontId="0" fillId="0" borderId="0" xfId="0" applyNumberFormat="1" applyFill="1" applyBorder="1" applyAlignment="1"/>
    <xf numFmtId="164" fontId="0" fillId="0" borderId="0" xfId="0" applyNumberFormat="1" applyAlignment="1"/>
    <xf numFmtId="0" fontId="3" fillId="2" borderId="1" xfId="0" applyFont="1" applyFill="1" applyBorder="1" applyAlignment="1" applyProtection="1">
      <alignment horizontal="center" vertical="center"/>
    </xf>
    <xf numFmtId="165" fontId="3" fillId="2" borderId="1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168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right" vertical="center" wrapText="1"/>
    </xf>
    <xf numFmtId="0" fontId="4" fillId="0" borderId="3" xfId="0" applyFont="1" applyFill="1" applyBorder="1" applyAlignment="1" applyProtection="1">
      <alignment vertical="center" wrapText="1"/>
    </xf>
    <xf numFmtId="167" fontId="4" fillId="0" borderId="3" xfId="0" applyNumberFormat="1" applyFont="1" applyFill="1" applyBorder="1" applyAlignment="1" applyProtection="1">
      <alignment horizontal="right" vertical="center" wrapText="1"/>
    </xf>
    <xf numFmtId="2" fontId="4" fillId="0" borderId="3" xfId="0" applyNumberFormat="1" applyFont="1" applyFill="1" applyBorder="1" applyAlignment="1" applyProtection="1">
      <alignment horizontal="right" vertical="center" wrapText="1"/>
    </xf>
    <xf numFmtId="165" fontId="4" fillId="0" borderId="3" xfId="0" applyNumberFormat="1" applyFont="1" applyFill="1" applyBorder="1" applyAlignment="1" applyProtection="1">
      <alignment horizontal="right" vertical="center" wrapText="1"/>
    </xf>
    <xf numFmtId="164" fontId="4" fillId="0" borderId="3" xfId="0" applyNumberFormat="1" applyFont="1" applyFill="1" applyBorder="1" applyAlignment="1" applyProtection="1">
      <alignment horizontal="right" vertical="center" wrapText="1"/>
    </xf>
    <xf numFmtId="168" fontId="4" fillId="0" borderId="3" xfId="0" applyNumberFormat="1" applyFont="1" applyFill="1" applyBorder="1" applyAlignment="1" applyProtection="1">
      <alignment horizontal="right" vertical="center" wrapText="1"/>
    </xf>
    <xf numFmtId="164" fontId="0" fillId="0" borderId="0" xfId="0" applyNumberFormat="1"/>
    <xf numFmtId="2" fontId="0" fillId="0" borderId="0" xfId="0" applyNumberFormat="1"/>
    <xf numFmtId="2" fontId="1" fillId="2" borderId="1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right" vertical="center"/>
    </xf>
    <xf numFmtId="167" fontId="4" fillId="0" borderId="3" xfId="0" applyNumberFormat="1" applyFont="1" applyFill="1" applyBorder="1" applyAlignment="1" applyProtection="1">
      <alignment horizontal="right" vertical="center"/>
    </xf>
    <xf numFmtId="2" fontId="4" fillId="0" borderId="3" xfId="0" applyNumberFormat="1" applyFont="1" applyFill="1" applyBorder="1" applyAlignment="1" applyProtection="1">
      <alignment horizontal="right" vertical="center"/>
    </xf>
    <xf numFmtId="164" fontId="4" fillId="0" borderId="3" xfId="0" applyNumberFormat="1" applyFont="1" applyFill="1" applyBorder="1" applyAlignment="1" applyProtection="1">
      <alignment horizontal="right" vertical="center"/>
    </xf>
    <xf numFmtId="169" fontId="3" fillId="2" borderId="1" xfId="0" applyNumberFormat="1" applyFont="1" applyFill="1" applyBorder="1" applyAlignment="1" applyProtection="1">
      <alignment horizontal="center" vertical="center"/>
    </xf>
    <xf numFmtId="169" fontId="4" fillId="0" borderId="3" xfId="0" applyNumberFormat="1" applyFont="1" applyFill="1" applyBorder="1" applyAlignment="1" applyProtection="1">
      <alignment horizontal="right" vertical="center"/>
    </xf>
    <xf numFmtId="0" fontId="0" fillId="0" borderId="1" xfId="0" applyBorder="1"/>
    <xf numFmtId="0" fontId="0" fillId="0" borderId="3" xfId="0" applyBorder="1"/>
    <xf numFmtId="0" fontId="2" fillId="0" borderId="0" xfId="0" applyFont="1" applyFill="1" applyBorder="1" applyAlignment="1" applyProtection="1">
      <alignment vertical="center"/>
    </xf>
    <xf numFmtId="170" fontId="0" fillId="0" borderId="0" xfId="0" applyNumberFormat="1"/>
    <xf numFmtId="0" fontId="1" fillId="3" borderId="1" xfId="0" applyFont="1" applyFill="1" applyBorder="1" applyAlignment="1" applyProtection="1">
      <alignment horizontal="center" vertical="center"/>
    </xf>
    <xf numFmtId="0" fontId="5" fillId="4" borderId="0" xfId="0" applyFont="1" applyFill="1"/>
    <xf numFmtId="2" fontId="0" fillId="0" borderId="1" xfId="0" applyNumberFormat="1" applyBorder="1"/>
    <xf numFmtId="1" fontId="0" fillId="0" borderId="1" xfId="0" applyNumberFormat="1" applyBorder="1"/>
    <xf numFmtId="0" fontId="2" fillId="0" borderId="7" xfId="0" applyFont="1" applyFill="1" applyBorder="1" applyAlignment="1" applyProtection="1">
      <alignment vertical="center"/>
    </xf>
    <xf numFmtId="0" fontId="0" fillId="0" borderId="8" xfId="0" applyBorder="1"/>
    <xf numFmtId="0" fontId="4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5" fillId="4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Fill="1" applyBorder="1"/>
    <xf numFmtId="0" fontId="5" fillId="0" borderId="0" xfId="0" applyFont="1"/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9" sqref="D9"/>
    </sheetView>
  </sheetViews>
  <sheetFormatPr defaultRowHeight="15" x14ac:dyDescent="0.25"/>
  <sheetData>
    <row r="1" spans="1:1" x14ac:dyDescent="0.25">
      <c r="A1" s="52" t="s">
        <v>76</v>
      </c>
    </row>
    <row r="2" spans="1:1" x14ac:dyDescent="0.25">
      <c r="A2" s="52" t="s">
        <v>75</v>
      </c>
    </row>
    <row r="3" spans="1:1" x14ac:dyDescent="0.25">
      <c r="A3" s="52" t="s">
        <v>77</v>
      </c>
    </row>
    <row r="4" spans="1:1" x14ac:dyDescent="0.25">
      <c r="A4" s="52"/>
    </row>
    <row r="5" spans="1:1" x14ac:dyDescent="0.25">
      <c r="A5" s="52" t="s">
        <v>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A10" sqref="A10:D10"/>
    </sheetView>
  </sheetViews>
  <sheetFormatPr defaultRowHeight="15" x14ac:dyDescent="0.25"/>
  <cols>
    <col min="1" max="1" width="13.28515625" bestFit="1" customWidth="1"/>
  </cols>
  <sheetData>
    <row r="1" spans="1:4" x14ac:dyDescent="0.25">
      <c r="A1" s="53" t="s">
        <v>80</v>
      </c>
      <c r="B1" s="54"/>
      <c r="C1" s="54"/>
      <c r="D1" s="55"/>
    </row>
    <row r="2" spans="1:4" x14ac:dyDescent="0.25">
      <c r="A2" s="49" t="s">
        <v>86</v>
      </c>
      <c r="B2" s="50" t="s">
        <v>60</v>
      </c>
      <c r="C2" s="50" t="s">
        <v>70</v>
      </c>
      <c r="D2" s="51" t="s">
        <v>79</v>
      </c>
    </row>
    <row r="3" spans="1:4" x14ac:dyDescent="0.25">
      <c r="A3" s="49">
        <v>2015</v>
      </c>
      <c r="B3" s="41">
        <f>SUM('NRCS 2015'!W2:W612)</f>
        <v>0.42627786542347013</v>
      </c>
      <c r="C3" s="41">
        <f>SUM('NRCS 2015'!X2:X612)</f>
        <v>1.8212249908064217E-2</v>
      </c>
      <c r="D3" s="35">
        <f>COUNT('NRCS 2015'!X2:X612)</f>
        <v>300</v>
      </c>
    </row>
    <row r="4" spans="1:4" x14ac:dyDescent="0.25">
      <c r="A4" s="49">
        <v>2016</v>
      </c>
      <c r="B4" s="41">
        <f>SUM('NRCS 2016'!W2:W248)</f>
        <v>0.14460845513517431</v>
      </c>
      <c r="C4" s="41">
        <f>SUM('NRCS 2016'!X2:X248)</f>
        <v>8.7459957411997833E-3</v>
      </c>
      <c r="D4" s="35">
        <f>COUNT('NRCS 2016'!X2:X248)</f>
        <v>122</v>
      </c>
    </row>
    <row r="5" spans="1:4" x14ac:dyDescent="0.25">
      <c r="A5" s="49">
        <v>2017</v>
      </c>
      <c r="B5" s="41">
        <f>SUM('NRCS 2017'!W2:W390)</f>
        <v>0.14722889640259951</v>
      </c>
      <c r="C5" s="41">
        <f>SUM('NRCS 2017'!X2:X390)</f>
        <v>6.5882318156410859E-3</v>
      </c>
      <c r="D5" s="35">
        <f>COUNT('NRCS 2017'!X2:X390)</f>
        <v>194</v>
      </c>
    </row>
    <row r="6" spans="1:4" x14ac:dyDescent="0.25">
      <c r="A6" s="49" t="s">
        <v>72</v>
      </c>
      <c r="B6" s="41">
        <f>SUM('NRCS 2019 2018'!Y2:Y854)</f>
        <v>0.31439328408632133</v>
      </c>
      <c r="C6" s="41">
        <f>SUM('NRCS 2019 2018'!Z2:Z854)</f>
        <v>2.0873123906925174E-2</v>
      </c>
      <c r="D6" s="35">
        <f>COUNT('NRCS 2019 2018'!Z2:Z854)</f>
        <v>427</v>
      </c>
    </row>
    <row r="7" spans="1:4" x14ac:dyDescent="0.25">
      <c r="A7" s="49" t="s">
        <v>71</v>
      </c>
      <c r="B7" s="41">
        <f>SUM(B3:B6)</f>
        <v>1.0325085010475652</v>
      </c>
      <c r="C7" s="41">
        <f>SUM(C3:C6)</f>
        <v>5.4419601371830266E-2</v>
      </c>
      <c r="D7" s="35">
        <f>SUM(D3:D6)</f>
        <v>1043</v>
      </c>
    </row>
    <row r="10" spans="1:4" x14ac:dyDescent="0.25">
      <c r="A10" s="53" t="s">
        <v>81</v>
      </c>
      <c r="B10" s="54"/>
      <c r="C10" s="54"/>
      <c r="D10" s="55"/>
    </row>
    <row r="11" spans="1:4" x14ac:dyDescent="0.25">
      <c r="A11" s="49" t="s">
        <v>86</v>
      </c>
      <c r="B11" s="50" t="s">
        <v>60</v>
      </c>
      <c r="C11" s="50" t="s">
        <v>70</v>
      </c>
      <c r="D11" s="51" t="s">
        <v>79</v>
      </c>
    </row>
    <row r="12" spans="1:4" x14ac:dyDescent="0.25">
      <c r="A12" s="49">
        <v>2016</v>
      </c>
      <c r="B12" s="41">
        <f>SUM('NRCS 2016'!W2:W248)</f>
        <v>0.14460845513517431</v>
      </c>
      <c r="C12" s="41">
        <f>SUM('NRCS 2016'!X2:X248)</f>
        <v>8.7459957411997833E-3</v>
      </c>
      <c r="D12" s="35">
        <f>COUNT('NRCS 2016'!X2:X248)</f>
        <v>122</v>
      </c>
    </row>
    <row r="13" spans="1:4" x14ac:dyDescent="0.25">
      <c r="A13" s="49">
        <v>2017</v>
      </c>
      <c r="B13" s="41">
        <f>SUM('NRCS 2017'!W2:W390)</f>
        <v>0.14722889640259951</v>
      </c>
      <c r="C13" s="41">
        <f>SUM('NRCS 2017'!X2:X390)</f>
        <v>6.5882318156410859E-3</v>
      </c>
      <c r="D13" s="35">
        <f>COUNT('NRCS 2017'!X2:X390)</f>
        <v>194</v>
      </c>
    </row>
    <row r="14" spans="1:4" x14ac:dyDescent="0.25">
      <c r="A14" s="49" t="s">
        <v>72</v>
      </c>
      <c r="B14" s="41">
        <f>SUM('NRCS 2019 2018'!Y2:Y854)</f>
        <v>0.31439328408632133</v>
      </c>
      <c r="C14" s="41">
        <f>SUM('NRCS 2019 2018'!Z2:Z854)</f>
        <v>2.0873123906925174E-2</v>
      </c>
      <c r="D14" s="35">
        <f>COUNT('NRCS 2019 2018'!Z2:Z854)</f>
        <v>427</v>
      </c>
    </row>
    <row r="15" spans="1:4" x14ac:dyDescent="0.25">
      <c r="A15" s="49" t="s">
        <v>71</v>
      </c>
      <c r="B15" s="41">
        <f>SUM(B12:B14)</f>
        <v>0.60623063562409518</v>
      </c>
      <c r="C15" s="41">
        <f t="shared" ref="C15:D15" si="0">SUM(C12:C14)</f>
        <v>3.6207351463766045E-2</v>
      </c>
      <c r="D15" s="42">
        <f t="shared" si="0"/>
        <v>743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54"/>
  <sheetViews>
    <sheetView zoomScale="80" zoomScaleNormal="80" workbookViewId="0">
      <selection activeCell="S3" sqref="S3"/>
    </sheetView>
  </sheetViews>
  <sheetFormatPr defaultRowHeight="15" x14ac:dyDescent="0.25"/>
  <cols>
    <col min="1" max="1" width="14.85546875" bestFit="1" customWidth="1"/>
    <col min="2" max="2" width="19.42578125" bestFit="1" customWidth="1"/>
    <col min="3" max="3" width="11.85546875" bestFit="1" customWidth="1"/>
    <col min="4" max="4" width="17.7109375" bestFit="1" customWidth="1"/>
    <col min="5" max="5" width="13.42578125" bestFit="1" customWidth="1"/>
    <col min="6" max="6" width="17.42578125" bestFit="1" customWidth="1"/>
    <col min="7" max="7" width="23.7109375" bestFit="1" customWidth="1"/>
    <col min="8" max="8" width="20.7109375" bestFit="1" customWidth="1"/>
    <col min="9" max="9" width="14.28515625" bestFit="1" customWidth="1"/>
    <col min="10" max="10" width="24" bestFit="1" customWidth="1"/>
    <col min="11" max="11" width="16.42578125" bestFit="1" customWidth="1"/>
    <col min="12" max="12" width="15.140625" bestFit="1" customWidth="1"/>
    <col min="13" max="13" width="12.140625" bestFit="1" customWidth="1"/>
    <col min="14" max="14" width="12.5703125" bestFit="1" customWidth="1"/>
    <col min="15" max="15" width="13.28515625" bestFit="1" customWidth="1"/>
    <col min="16" max="16" width="13.7109375" bestFit="1" customWidth="1"/>
    <col min="17" max="17" width="17.140625" bestFit="1" customWidth="1"/>
    <col min="18" max="18" width="18.42578125" bestFit="1" customWidth="1"/>
    <col min="19" max="19" width="20.28515625" bestFit="1" customWidth="1"/>
    <col min="20" max="20" width="21.42578125" bestFit="1" customWidth="1"/>
    <col min="21" max="21" width="20.42578125" bestFit="1" customWidth="1"/>
    <col min="22" max="22" width="21.5703125" bestFit="1" customWidth="1"/>
    <col min="23" max="23" width="19.5703125" bestFit="1" customWidth="1"/>
    <col min="24" max="24" width="25" bestFit="1" customWidth="1"/>
    <col min="25" max="25" width="25.28515625" bestFit="1" customWidth="1"/>
    <col min="26" max="26" width="27" bestFit="1" customWidth="1"/>
  </cols>
  <sheetData>
    <row r="1" spans="1:26" x14ac:dyDescent="0.25">
      <c r="A1" s="12" t="s">
        <v>46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8</v>
      </c>
      <c r="I1" s="12" t="s">
        <v>7</v>
      </c>
      <c r="J1" s="12" t="s">
        <v>9</v>
      </c>
      <c r="K1" s="12" t="s">
        <v>10</v>
      </c>
      <c r="L1" s="12" t="s">
        <v>11</v>
      </c>
      <c r="M1" s="12" t="s">
        <v>12</v>
      </c>
      <c r="N1" s="13" t="s">
        <v>13</v>
      </c>
      <c r="O1" s="14" t="s">
        <v>14</v>
      </c>
      <c r="P1" s="15" t="s">
        <v>15</v>
      </c>
      <c r="Q1" s="4" t="s">
        <v>73</v>
      </c>
      <c r="R1" s="5" t="s">
        <v>74</v>
      </c>
      <c r="S1" s="40" t="s">
        <v>63</v>
      </c>
      <c r="T1" s="40" t="s">
        <v>64</v>
      </c>
      <c r="U1" s="40" t="s">
        <v>66</v>
      </c>
      <c r="V1" s="40" t="s">
        <v>65</v>
      </c>
      <c r="W1" s="40" t="s">
        <v>82</v>
      </c>
      <c r="X1" s="40" t="s">
        <v>62</v>
      </c>
      <c r="Y1" s="40" t="s">
        <v>68</v>
      </c>
      <c r="Z1" s="40" t="s">
        <v>67</v>
      </c>
    </row>
    <row r="2" spans="1:26" x14ac:dyDescent="0.25">
      <c r="A2" s="17">
        <v>2017</v>
      </c>
      <c r="B2" s="17">
        <v>2687</v>
      </c>
      <c r="C2" s="18" t="s">
        <v>26</v>
      </c>
      <c r="D2" s="19">
        <v>43103</v>
      </c>
      <c r="E2" s="17">
        <v>7424</v>
      </c>
      <c r="F2" s="18" t="s">
        <v>17</v>
      </c>
      <c r="G2" s="18" t="s">
        <v>18</v>
      </c>
      <c r="H2" s="18" t="s">
        <v>19</v>
      </c>
      <c r="I2" s="17">
        <v>1979</v>
      </c>
      <c r="J2" s="17">
        <v>800</v>
      </c>
      <c r="K2" s="17">
        <v>55</v>
      </c>
      <c r="L2" s="17">
        <v>0.7</v>
      </c>
      <c r="M2" s="20">
        <v>12.09</v>
      </c>
      <c r="N2" s="21">
        <v>2.7999999999999998E-4</v>
      </c>
      <c r="O2" s="22">
        <v>0.60499999999999998</v>
      </c>
      <c r="P2" s="23">
        <v>4.3999999999999999E-5</v>
      </c>
      <c r="Q2" s="20">
        <v>0.52453703633148197</v>
      </c>
      <c r="R2" s="22">
        <v>3.84660495152086E-2</v>
      </c>
      <c r="S2" s="25"/>
      <c r="T2" s="25"/>
    </row>
    <row r="3" spans="1:26" x14ac:dyDescent="0.25">
      <c r="A3" s="17">
        <v>2017</v>
      </c>
      <c r="B3" s="17">
        <v>2687</v>
      </c>
      <c r="C3" s="18" t="s">
        <v>26</v>
      </c>
      <c r="D3" s="19">
        <v>43103</v>
      </c>
      <c r="E3" s="17">
        <v>7425</v>
      </c>
      <c r="F3" s="18" t="s">
        <v>20</v>
      </c>
      <c r="G3" s="18" t="s">
        <v>18</v>
      </c>
      <c r="H3" s="18" t="s">
        <v>42</v>
      </c>
      <c r="I3" s="17">
        <v>2018</v>
      </c>
      <c r="J3" s="17">
        <v>800</v>
      </c>
      <c r="K3" s="17">
        <v>65</v>
      </c>
      <c r="L3" s="17">
        <v>0.7</v>
      </c>
      <c r="M3" s="20">
        <v>2.74</v>
      </c>
      <c r="N3" s="21">
        <v>3.6000000000000001E-5</v>
      </c>
      <c r="O3" s="22">
        <v>8.9999999999999993E-3</v>
      </c>
      <c r="P3" s="23">
        <v>8.9999999999999996E-7</v>
      </c>
      <c r="Q3" s="20">
        <v>0.115716047999096</v>
      </c>
      <c r="R3" s="22">
        <v>5.0555552738706304E-4</v>
      </c>
      <c r="S3" s="25">
        <f>Q2-Q3</f>
        <v>0.40882098833238595</v>
      </c>
      <c r="T3" s="25">
        <f>R2-R3</f>
        <v>3.7960493987821538E-2</v>
      </c>
      <c r="U3" s="38">
        <f>S3/365</f>
        <v>1.1200575022805095E-3</v>
      </c>
      <c r="V3" s="38">
        <f>T3/365</f>
        <v>1.0400135339129188E-4</v>
      </c>
      <c r="W3" s="38">
        <f>V3*0.92</f>
        <v>9.5681245119988537E-5</v>
      </c>
      <c r="X3" s="25">
        <f>LOOKUP(G3,'Load Factor Adjustment'!$A$2:$A$15,'Load Factor Adjustment'!$D$2:$D$15)</f>
        <v>0.68571428571428572</v>
      </c>
      <c r="Y3" s="38">
        <f>U3*X3</f>
        <v>7.6803943013520652E-4</v>
      </c>
      <c r="Z3" s="38">
        <f>W3*X3</f>
        <v>6.5609996653706425E-5</v>
      </c>
    </row>
    <row r="4" spans="1:26" x14ac:dyDescent="0.25">
      <c r="A4" s="17">
        <v>2017</v>
      </c>
      <c r="B4" s="17">
        <v>2690</v>
      </c>
      <c r="C4" s="18" t="s">
        <v>28</v>
      </c>
      <c r="D4" s="19">
        <v>43104</v>
      </c>
      <c r="E4" s="17">
        <v>7373</v>
      </c>
      <c r="F4" s="18" t="s">
        <v>17</v>
      </c>
      <c r="G4" s="18" t="s">
        <v>18</v>
      </c>
      <c r="H4" s="18" t="s">
        <v>19</v>
      </c>
      <c r="I4" s="17">
        <v>1979</v>
      </c>
      <c r="J4" s="17">
        <v>650</v>
      </c>
      <c r="K4" s="17">
        <v>116</v>
      </c>
      <c r="L4" s="17">
        <v>0.7</v>
      </c>
      <c r="M4" s="20">
        <v>12.09</v>
      </c>
      <c r="N4" s="21">
        <v>2.7999999999999998E-4</v>
      </c>
      <c r="O4" s="22">
        <v>0.60499999999999998</v>
      </c>
      <c r="P4" s="23">
        <v>4.3999999999999999E-5</v>
      </c>
      <c r="Q4" s="20">
        <v>0.89886573953167603</v>
      </c>
      <c r="R4" s="22">
        <v>6.5916821214698301E-2</v>
      </c>
      <c r="S4" s="25"/>
      <c r="T4" s="25"/>
      <c r="U4" s="25"/>
      <c r="V4" s="25"/>
      <c r="W4" s="25"/>
    </row>
    <row r="5" spans="1:26" x14ac:dyDescent="0.25">
      <c r="A5" s="17">
        <v>2017</v>
      </c>
      <c r="B5" s="17">
        <v>2690</v>
      </c>
      <c r="C5" s="18" t="s">
        <v>28</v>
      </c>
      <c r="D5" s="19">
        <v>43104</v>
      </c>
      <c r="E5" s="17">
        <v>7374</v>
      </c>
      <c r="F5" s="18" t="s">
        <v>20</v>
      </c>
      <c r="G5" s="18" t="s">
        <v>18</v>
      </c>
      <c r="H5" s="18" t="s">
        <v>42</v>
      </c>
      <c r="I5" s="17">
        <v>2016</v>
      </c>
      <c r="J5" s="17">
        <v>650</v>
      </c>
      <c r="K5" s="17">
        <v>100</v>
      </c>
      <c r="L5" s="17">
        <v>0.7</v>
      </c>
      <c r="M5" s="20">
        <v>0.26</v>
      </c>
      <c r="N5" s="21">
        <v>3.9999999999999998E-6</v>
      </c>
      <c r="O5" s="22">
        <v>8.9999999999999993E-3</v>
      </c>
      <c r="P5" s="23">
        <v>3.9999999999999998E-7</v>
      </c>
      <c r="Q5" s="20">
        <v>1.3692128916499E-2</v>
      </c>
      <c r="R5" s="22">
        <v>5.1658947870601604E-4</v>
      </c>
      <c r="S5" s="25">
        <f>Q4-Q5</f>
        <v>0.88517361061517708</v>
      </c>
      <c r="T5" s="25">
        <f>R4-R5</f>
        <v>6.5400231735992284E-2</v>
      </c>
      <c r="U5" s="38">
        <f>S5/365</f>
        <v>2.4251331797676082E-3</v>
      </c>
      <c r="V5" s="38">
        <f>T5/365</f>
        <v>1.7917871708491036E-4</v>
      </c>
      <c r="W5" s="38">
        <f>V5*0.92</f>
        <v>1.6484441971811753E-4</v>
      </c>
      <c r="X5" s="25">
        <f>LOOKUP(G5,'Load Factor Adjustment'!$A$2:$A$15,'Load Factor Adjustment'!$D$2:$D$15)</f>
        <v>0.68571428571428572</v>
      </c>
      <c r="Y5" s="38">
        <f>U5*X5</f>
        <v>1.66294846612636E-3</v>
      </c>
      <c r="Z5" s="38">
        <f>W5*X5</f>
        <v>1.1303617352099487E-4</v>
      </c>
    </row>
    <row r="6" spans="1:26" x14ac:dyDescent="0.25">
      <c r="A6" s="17">
        <v>2017</v>
      </c>
      <c r="B6" s="17">
        <v>2731</v>
      </c>
      <c r="C6" s="18" t="s">
        <v>16</v>
      </c>
      <c r="D6" s="19">
        <v>43104</v>
      </c>
      <c r="E6" s="17">
        <v>7254</v>
      </c>
      <c r="F6" s="18" t="s">
        <v>17</v>
      </c>
      <c r="G6" s="18" t="s">
        <v>18</v>
      </c>
      <c r="H6" s="18" t="s">
        <v>19</v>
      </c>
      <c r="I6" s="17">
        <v>1981</v>
      </c>
      <c r="J6" s="17">
        <v>1100</v>
      </c>
      <c r="K6" s="17">
        <v>91</v>
      </c>
      <c r="L6" s="17">
        <v>0.7</v>
      </c>
      <c r="M6" s="20">
        <v>12.09</v>
      </c>
      <c r="N6" s="21">
        <v>2.7999999999999998E-4</v>
      </c>
      <c r="O6" s="22">
        <v>0.60499999999999998</v>
      </c>
      <c r="P6" s="23">
        <v>4.3999999999999999E-5</v>
      </c>
      <c r="Q6" s="20">
        <v>1.19332175765412</v>
      </c>
      <c r="R6" s="22">
        <v>8.7510262647099504E-2</v>
      </c>
      <c r="S6" s="25"/>
      <c r="T6" s="25"/>
      <c r="U6" s="25"/>
      <c r="V6" s="25"/>
      <c r="W6" s="25"/>
    </row>
    <row r="7" spans="1:26" x14ac:dyDescent="0.25">
      <c r="A7" s="17">
        <v>2017</v>
      </c>
      <c r="B7" s="17">
        <v>2731</v>
      </c>
      <c r="C7" s="18" t="s">
        <v>16</v>
      </c>
      <c r="D7" s="19">
        <v>43104</v>
      </c>
      <c r="E7" s="17">
        <v>7255</v>
      </c>
      <c r="F7" s="18" t="s">
        <v>20</v>
      </c>
      <c r="G7" s="18" t="s">
        <v>18</v>
      </c>
      <c r="H7" s="18" t="s">
        <v>42</v>
      </c>
      <c r="I7" s="17">
        <v>2015</v>
      </c>
      <c r="J7" s="17">
        <v>1100</v>
      </c>
      <c r="K7" s="17">
        <v>76</v>
      </c>
      <c r="L7" s="17">
        <v>0.7</v>
      </c>
      <c r="M7" s="20">
        <v>0.26</v>
      </c>
      <c r="N7" s="21">
        <v>3.4999999999999999E-6</v>
      </c>
      <c r="O7" s="22">
        <v>8.9999999999999993E-3</v>
      </c>
      <c r="P7" s="23">
        <v>8.9999999999999996E-7</v>
      </c>
      <c r="Q7" s="20">
        <v>1.80133478605198E-2</v>
      </c>
      <c r="R7" s="22">
        <v>8.9986106192190701E-4</v>
      </c>
      <c r="S7" s="25">
        <f>Q6-Q7</f>
        <v>1.1753084097936002</v>
      </c>
      <c r="T7" s="25">
        <f>R6-R7</f>
        <v>8.661040158517759E-2</v>
      </c>
      <c r="U7" s="38">
        <f>S7/365</f>
        <v>3.2200230405304113E-3</v>
      </c>
      <c r="V7" s="38">
        <f>T7/365</f>
        <v>2.3728877146623998E-4</v>
      </c>
      <c r="W7" s="38">
        <f>V7*0.92</f>
        <v>2.1830566974894079E-4</v>
      </c>
      <c r="X7" s="25">
        <f>LOOKUP(G7,'Load Factor Adjustment'!$A$2:$A$15,'Load Factor Adjustment'!$D$2:$D$15)</f>
        <v>0.68571428571428572</v>
      </c>
      <c r="Y7" s="38">
        <f>U7*X7</f>
        <v>2.2080157992208534E-3</v>
      </c>
      <c r="Z7" s="38">
        <f>W7*X7</f>
        <v>1.4969531639927368E-4</v>
      </c>
    </row>
    <row r="8" spans="1:26" x14ac:dyDescent="0.25">
      <c r="A8" s="17">
        <v>2017</v>
      </c>
      <c r="B8" s="17">
        <v>2867</v>
      </c>
      <c r="C8" s="18" t="s">
        <v>16</v>
      </c>
      <c r="D8" s="19">
        <v>43105</v>
      </c>
      <c r="E8" s="17">
        <v>7207</v>
      </c>
      <c r="F8" s="18" t="s">
        <v>17</v>
      </c>
      <c r="G8" s="18" t="s">
        <v>18</v>
      </c>
      <c r="H8" s="18" t="s">
        <v>19</v>
      </c>
      <c r="I8" s="17">
        <v>1974</v>
      </c>
      <c r="J8" s="17">
        <v>800</v>
      </c>
      <c r="K8" s="17">
        <v>96</v>
      </c>
      <c r="L8" s="17">
        <v>0.7</v>
      </c>
      <c r="M8" s="20">
        <v>12.09</v>
      </c>
      <c r="N8" s="21">
        <v>2.7999999999999998E-4</v>
      </c>
      <c r="O8" s="22">
        <v>0.60499999999999998</v>
      </c>
      <c r="P8" s="23">
        <v>4.3999999999999999E-5</v>
      </c>
      <c r="Q8" s="20">
        <v>0.91555555432404101</v>
      </c>
      <c r="R8" s="22">
        <v>6.7140740972000401E-2</v>
      </c>
      <c r="S8" s="25"/>
      <c r="T8" s="25"/>
      <c r="U8" s="25"/>
      <c r="V8" s="25"/>
      <c r="W8" s="25"/>
    </row>
    <row r="9" spans="1:26" x14ac:dyDescent="0.25">
      <c r="A9" s="17">
        <v>2017</v>
      </c>
      <c r="B9" s="17">
        <v>2867</v>
      </c>
      <c r="C9" s="18" t="s">
        <v>16</v>
      </c>
      <c r="D9" s="19">
        <v>43105</v>
      </c>
      <c r="E9" s="17">
        <v>7208</v>
      </c>
      <c r="F9" s="18" t="s">
        <v>20</v>
      </c>
      <c r="G9" s="18" t="s">
        <v>18</v>
      </c>
      <c r="H9" s="18" t="s">
        <v>42</v>
      </c>
      <c r="I9" s="17">
        <v>2015</v>
      </c>
      <c r="J9" s="17">
        <v>800</v>
      </c>
      <c r="K9" s="17">
        <v>115</v>
      </c>
      <c r="L9" s="17">
        <v>0.7</v>
      </c>
      <c r="M9" s="20">
        <v>2.3199999999999998</v>
      </c>
      <c r="N9" s="21">
        <v>3.0000000000000001E-5</v>
      </c>
      <c r="O9" s="22">
        <v>0.112</v>
      </c>
      <c r="P9" s="23">
        <v>7.9999999999999996E-6</v>
      </c>
      <c r="Q9" s="20">
        <v>0.17320986863932999</v>
      </c>
      <c r="R9" s="22">
        <v>1.0222222287812799E-2</v>
      </c>
      <c r="S9" s="25">
        <f>Q8-Q9</f>
        <v>0.74234568568471104</v>
      </c>
      <c r="T9" s="25">
        <f>R8-R9</f>
        <v>5.6918518684187604E-2</v>
      </c>
      <c r="U9" s="38">
        <f>S9/365</f>
        <v>2.0338237963964684E-3</v>
      </c>
      <c r="V9" s="38">
        <f>T9/365</f>
        <v>1.5594114707996603E-4</v>
      </c>
      <c r="W9" s="38">
        <f>V9*0.92</f>
        <v>1.4346585531356876E-4</v>
      </c>
      <c r="X9" s="25">
        <f>LOOKUP(G9,'Load Factor Adjustment'!$A$2:$A$15,'Load Factor Adjustment'!$D$2:$D$15)</f>
        <v>0.68571428571428572</v>
      </c>
      <c r="Y9" s="38">
        <f>U9*X9</f>
        <v>1.3946220318147213E-3</v>
      </c>
      <c r="Z9" s="38">
        <f>W9*X9</f>
        <v>9.8376586500732862E-5</v>
      </c>
    </row>
    <row r="10" spans="1:26" x14ac:dyDescent="0.25">
      <c r="A10" s="17">
        <v>2017</v>
      </c>
      <c r="B10" s="17">
        <v>2869</v>
      </c>
      <c r="C10" s="18" t="s">
        <v>16</v>
      </c>
      <c r="D10" s="19">
        <v>43105</v>
      </c>
      <c r="E10" s="17">
        <v>7203</v>
      </c>
      <c r="F10" s="18" t="s">
        <v>17</v>
      </c>
      <c r="G10" s="18" t="s">
        <v>18</v>
      </c>
      <c r="H10" s="18" t="s">
        <v>19</v>
      </c>
      <c r="I10" s="17">
        <v>1960</v>
      </c>
      <c r="J10" s="17">
        <v>900</v>
      </c>
      <c r="K10" s="17">
        <v>96</v>
      </c>
      <c r="L10" s="17">
        <v>0.7</v>
      </c>
      <c r="M10" s="20">
        <v>12.09</v>
      </c>
      <c r="N10" s="21">
        <v>2.7999999999999998E-4</v>
      </c>
      <c r="O10" s="22">
        <v>0.60499999999999998</v>
      </c>
      <c r="P10" s="23">
        <v>4.3999999999999999E-5</v>
      </c>
      <c r="Q10" s="20">
        <v>1.02999999861455</v>
      </c>
      <c r="R10" s="22">
        <v>7.5533333593500507E-2</v>
      </c>
      <c r="S10" s="25"/>
      <c r="T10" s="25"/>
      <c r="U10" s="25"/>
      <c r="V10" s="25"/>
      <c r="W10" s="25"/>
    </row>
    <row r="11" spans="1:26" x14ac:dyDescent="0.25">
      <c r="A11" s="17">
        <v>2017</v>
      </c>
      <c r="B11" s="17">
        <v>2869</v>
      </c>
      <c r="C11" s="18" t="s">
        <v>16</v>
      </c>
      <c r="D11" s="19">
        <v>43105</v>
      </c>
      <c r="E11" s="17">
        <v>7204</v>
      </c>
      <c r="F11" s="18" t="s">
        <v>20</v>
      </c>
      <c r="G11" s="18" t="s">
        <v>18</v>
      </c>
      <c r="H11" s="18" t="s">
        <v>42</v>
      </c>
      <c r="I11" s="17">
        <v>2016</v>
      </c>
      <c r="J11" s="17">
        <v>900</v>
      </c>
      <c r="K11" s="17">
        <v>115</v>
      </c>
      <c r="L11" s="17">
        <v>0.7</v>
      </c>
      <c r="M11" s="20">
        <v>0.26</v>
      </c>
      <c r="N11" s="21">
        <v>3.9999999999999998E-6</v>
      </c>
      <c r="O11" s="22">
        <v>8.9999999999999993E-3</v>
      </c>
      <c r="P11" s="23">
        <v>3.9999999999999998E-7</v>
      </c>
      <c r="Q11" s="20">
        <v>2.2201387745557299E-2</v>
      </c>
      <c r="R11" s="22">
        <v>8.6249995605098401E-4</v>
      </c>
      <c r="S11" s="25">
        <f>Q10-Q11</f>
        <v>1.0077986108689927</v>
      </c>
      <c r="T11" s="25">
        <f>R10-R11</f>
        <v>7.467083363744953E-2</v>
      </c>
      <c r="U11" s="38">
        <f>S11/365</f>
        <v>2.7610920845725826E-3</v>
      </c>
      <c r="V11" s="38">
        <f>T11/365</f>
        <v>2.0457762640397131E-4</v>
      </c>
      <c r="W11" s="38">
        <f>V11*0.92</f>
        <v>1.8821141629165361E-4</v>
      </c>
      <c r="X11" s="25">
        <f>LOOKUP(G11,'Load Factor Adjustment'!$A$2:$A$15,'Load Factor Adjustment'!$D$2:$D$15)</f>
        <v>0.68571428571428572</v>
      </c>
      <c r="Y11" s="38">
        <f>U11*X11</f>
        <v>1.8933202865640568E-3</v>
      </c>
      <c r="Z11" s="38">
        <f>W11*X11</f>
        <v>1.2905925688570533E-4</v>
      </c>
    </row>
    <row r="12" spans="1:26" x14ac:dyDescent="0.25">
      <c r="A12" s="17">
        <v>2017</v>
      </c>
      <c r="B12" s="17">
        <v>2619</v>
      </c>
      <c r="C12" s="18" t="s">
        <v>23</v>
      </c>
      <c r="D12" s="19">
        <v>43108</v>
      </c>
      <c r="E12" s="17">
        <v>7384</v>
      </c>
      <c r="F12" s="18" t="s">
        <v>17</v>
      </c>
      <c r="G12" s="18" t="s">
        <v>18</v>
      </c>
      <c r="H12" s="18" t="s">
        <v>19</v>
      </c>
      <c r="I12" s="17">
        <v>1983</v>
      </c>
      <c r="J12" s="17">
        <v>1400</v>
      </c>
      <c r="K12" s="17">
        <v>99</v>
      </c>
      <c r="L12" s="17">
        <v>0.7</v>
      </c>
      <c r="M12" s="20">
        <v>12.09</v>
      </c>
      <c r="N12" s="21">
        <v>2.7999999999999998E-4</v>
      </c>
      <c r="O12" s="22">
        <v>0.60499999999999998</v>
      </c>
      <c r="P12" s="23">
        <v>4.3999999999999999E-5</v>
      </c>
      <c r="Q12" s="20">
        <v>1.6522916644441701</v>
      </c>
      <c r="R12" s="22">
        <v>0.121168055972907</v>
      </c>
      <c r="S12" s="25"/>
      <c r="T12" s="25"/>
      <c r="U12" s="25"/>
      <c r="V12" s="25"/>
      <c r="W12" s="25"/>
    </row>
    <row r="13" spans="1:26" x14ac:dyDescent="0.25">
      <c r="A13" s="17">
        <v>2017</v>
      </c>
      <c r="B13" s="17">
        <v>2619</v>
      </c>
      <c r="C13" s="18" t="s">
        <v>23</v>
      </c>
      <c r="D13" s="19">
        <v>43108</v>
      </c>
      <c r="E13" s="17">
        <v>7385</v>
      </c>
      <c r="F13" s="18" t="s">
        <v>20</v>
      </c>
      <c r="G13" s="18" t="s">
        <v>18</v>
      </c>
      <c r="H13" s="18" t="s">
        <v>42</v>
      </c>
      <c r="I13" s="17">
        <v>2016</v>
      </c>
      <c r="J13" s="17">
        <v>1400</v>
      </c>
      <c r="K13" s="17">
        <v>57</v>
      </c>
      <c r="L13" s="17">
        <v>0.7</v>
      </c>
      <c r="M13" s="20">
        <v>2.74</v>
      </c>
      <c r="N13" s="21">
        <v>3.6000000000000001E-5</v>
      </c>
      <c r="O13" s="22">
        <v>8.9999999999999993E-3</v>
      </c>
      <c r="P13" s="23">
        <v>8.9999999999999996E-7</v>
      </c>
      <c r="Q13" s="20">
        <v>0.184229627628272</v>
      </c>
      <c r="R13" s="22">
        <v>9.4208328265447299E-4</v>
      </c>
      <c r="S13" s="25">
        <f>Q12-Q13</f>
        <v>1.4680620368158981</v>
      </c>
      <c r="T13" s="25">
        <f>R12-R13</f>
        <v>0.12022597269025252</v>
      </c>
      <c r="U13" s="38">
        <f>S13/365</f>
        <v>4.0220877720983511E-3</v>
      </c>
      <c r="V13" s="38">
        <f>T13/365</f>
        <v>3.2938622654863703E-4</v>
      </c>
      <c r="W13" s="38">
        <f>V13*0.92</f>
        <v>3.0303532842474606E-4</v>
      </c>
      <c r="X13" s="25">
        <f>LOOKUP(G13,'Load Factor Adjustment'!$A$2:$A$15,'Load Factor Adjustment'!$D$2:$D$15)</f>
        <v>0.68571428571428572</v>
      </c>
      <c r="Y13" s="38">
        <f>U13*X13</f>
        <v>2.7580030437245836E-3</v>
      </c>
      <c r="Z13" s="38">
        <f>W13*X13</f>
        <v>2.0779565377696872E-4</v>
      </c>
    </row>
    <row r="14" spans="1:26" x14ac:dyDescent="0.25">
      <c r="A14" s="17">
        <v>2017</v>
      </c>
      <c r="B14" s="17">
        <v>2826</v>
      </c>
      <c r="C14" s="18" t="s">
        <v>16</v>
      </c>
      <c r="D14" s="19">
        <v>43108</v>
      </c>
      <c r="E14" s="17">
        <v>7688</v>
      </c>
      <c r="F14" s="18" t="s">
        <v>17</v>
      </c>
      <c r="G14" s="18" t="s">
        <v>49</v>
      </c>
      <c r="H14" s="18" t="s">
        <v>19</v>
      </c>
      <c r="I14" s="17">
        <v>1978</v>
      </c>
      <c r="J14" s="17">
        <v>600</v>
      </c>
      <c r="K14" s="17">
        <v>110</v>
      </c>
      <c r="L14" s="17">
        <v>0.51</v>
      </c>
      <c r="M14" s="20">
        <v>12.09</v>
      </c>
      <c r="N14" s="21">
        <v>2.7999999999999998E-4</v>
      </c>
      <c r="O14" s="22">
        <v>0.60499999999999998</v>
      </c>
      <c r="P14" s="23">
        <v>4.3999999999999999E-5</v>
      </c>
      <c r="Q14" s="20">
        <v>0.57324404589088995</v>
      </c>
      <c r="R14" s="22">
        <v>4.2037896900005901E-2</v>
      </c>
      <c r="S14" s="25"/>
      <c r="T14" s="25"/>
      <c r="U14" s="25"/>
      <c r="V14" s="25"/>
      <c r="W14" s="25"/>
    </row>
    <row r="15" spans="1:26" x14ac:dyDescent="0.25">
      <c r="A15" s="17">
        <v>2017</v>
      </c>
      <c r="B15" s="17">
        <v>2826</v>
      </c>
      <c r="C15" s="18" t="s">
        <v>16</v>
      </c>
      <c r="D15" s="19">
        <v>43108</v>
      </c>
      <c r="E15" s="17">
        <v>7689</v>
      </c>
      <c r="F15" s="18" t="s">
        <v>20</v>
      </c>
      <c r="G15" s="18" t="s">
        <v>49</v>
      </c>
      <c r="H15" s="18" t="s">
        <v>21</v>
      </c>
      <c r="I15" s="17">
        <v>2011</v>
      </c>
      <c r="J15" s="17">
        <v>600</v>
      </c>
      <c r="K15" s="17">
        <v>110</v>
      </c>
      <c r="L15" s="17">
        <v>0.51</v>
      </c>
      <c r="M15" s="20">
        <v>2.3199999999999998</v>
      </c>
      <c r="N15" s="21">
        <v>3.0000000000000001E-5</v>
      </c>
      <c r="O15" s="22">
        <v>0.112</v>
      </c>
      <c r="P15" s="23">
        <v>7.9999999999999996E-6</v>
      </c>
      <c r="Q15" s="20">
        <v>8.9418646560305501E-2</v>
      </c>
      <c r="R15" s="22">
        <v>5.0460317776935002E-3</v>
      </c>
      <c r="S15" s="25">
        <f>Q14-Q15</f>
        <v>0.48382539933058444</v>
      </c>
      <c r="T15" s="25">
        <f>R14-R15</f>
        <v>3.6991865122312402E-2</v>
      </c>
      <c r="U15" s="38">
        <f>S15/365</f>
        <v>1.3255490392618751E-3</v>
      </c>
      <c r="V15" s="38">
        <f>T15/365</f>
        <v>1.0134757567756823E-4</v>
      </c>
      <c r="W15" s="38">
        <f>V15*0.92</f>
        <v>9.3239769623362767E-5</v>
      </c>
      <c r="X15" s="25">
        <f>LOOKUP(G15,'Load Factor Adjustment'!$A$2:$A$15,'Load Factor Adjustment'!$D$2:$D$15)</f>
        <v>0.78431372549019607</v>
      </c>
      <c r="Y15" s="38">
        <f>U15*X15</f>
        <v>1.0396463053034314E-3</v>
      </c>
      <c r="Z15" s="38">
        <f>W15*X15</f>
        <v>7.3129231077147269E-5</v>
      </c>
    </row>
    <row r="16" spans="1:26" x14ac:dyDescent="0.25">
      <c r="A16" s="17">
        <v>2017</v>
      </c>
      <c r="B16" s="17">
        <v>2866</v>
      </c>
      <c r="C16" s="18" t="s">
        <v>16</v>
      </c>
      <c r="D16" s="19">
        <v>43108</v>
      </c>
      <c r="E16" s="17">
        <v>7209</v>
      </c>
      <c r="F16" s="18" t="s">
        <v>17</v>
      </c>
      <c r="G16" s="18" t="s">
        <v>40</v>
      </c>
      <c r="H16" s="18" t="s">
        <v>19</v>
      </c>
      <c r="I16" s="17">
        <v>1981</v>
      </c>
      <c r="J16" s="17">
        <v>700</v>
      </c>
      <c r="K16" s="17">
        <v>80</v>
      </c>
      <c r="L16" s="17">
        <v>0.51</v>
      </c>
      <c r="M16" s="20">
        <v>12.09</v>
      </c>
      <c r="N16" s="21">
        <v>2.7999999999999998E-4</v>
      </c>
      <c r="O16" s="22">
        <v>0.60499999999999998</v>
      </c>
      <c r="P16" s="23">
        <v>4.3999999999999999E-5</v>
      </c>
      <c r="Q16" s="20">
        <v>0.48638888742257302</v>
      </c>
      <c r="R16" s="22">
        <v>3.56685185818231E-2</v>
      </c>
      <c r="S16" s="25"/>
      <c r="T16" s="25"/>
      <c r="U16" s="25"/>
      <c r="V16" s="25"/>
      <c r="W16" s="25"/>
    </row>
    <row r="17" spans="1:26" x14ac:dyDescent="0.25">
      <c r="A17" s="17">
        <v>2017</v>
      </c>
      <c r="B17" s="17">
        <v>2866</v>
      </c>
      <c r="C17" s="18" t="s">
        <v>16</v>
      </c>
      <c r="D17" s="19">
        <v>43108</v>
      </c>
      <c r="E17" s="17">
        <v>7210</v>
      </c>
      <c r="F17" s="18" t="s">
        <v>20</v>
      </c>
      <c r="G17" s="18" t="s">
        <v>40</v>
      </c>
      <c r="H17" s="18" t="s">
        <v>42</v>
      </c>
      <c r="I17" s="17">
        <v>2016</v>
      </c>
      <c r="J17" s="17">
        <v>700</v>
      </c>
      <c r="K17" s="17">
        <v>79</v>
      </c>
      <c r="L17" s="17">
        <v>0.51</v>
      </c>
      <c r="M17" s="20">
        <v>0.26</v>
      </c>
      <c r="N17" s="21">
        <v>3.4999999999999999E-6</v>
      </c>
      <c r="O17" s="22">
        <v>8.9999999999999993E-3</v>
      </c>
      <c r="P17" s="23">
        <v>8.9999999999999996E-7</v>
      </c>
      <c r="Q17" s="20">
        <v>8.4636974671453806E-3</v>
      </c>
      <c r="R17" s="22">
        <v>3.7771872817118798E-4</v>
      </c>
      <c r="S17" s="25">
        <f>Q16-Q17</f>
        <v>0.47792518995542765</v>
      </c>
      <c r="T17" s="25">
        <f>R16-R17</f>
        <v>3.5290799853651911E-2</v>
      </c>
      <c r="U17" s="38">
        <f>S17/365</f>
        <v>1.3093840820696649E-3</v>
      </c>
      <c r="V17" s="38">
        <f>T17/365</f>
        <v>9.6687122886717557E-5</v>
      </c>
      <c r="W17" s="38">
        <f>V17*0.92</f>
        <v>8.8952153055780152E-5</v>
      </c>
      <c r="X17" s="25">
        <f>LOOKUP(G17,'Load Factor Adjustment'!$A$2:$A$15,'Load Factor Adjustment'!$D$2:$D$15)</f>
        <v>0.78431372549019607</v>
      </c>
      <c r="Y17" s="38">
        <f>U17*X17</f>
        <v>1.0269679075056194E-3</v>
      </c>
      <c r="Z17" s="38">
        <f>W17*X17</f>
        <v>6.976639455355306E-5</v>
      </c>
    </row>
    <row r="18" spans="1:26" x14ac:dyDescent="0.25">
      <c r="A18" s="17">
        <v>2017</v>
      </c>
      <c r="B18" s="17">
        <v>2868</v>
      </c>
      <c r="C18" s="18" t="s">
        <v>16</v>
      </c>
      <c r="D18" s="19">
        <v>43108</v>
      </c>
      <c r="E18" s="17">
        <v>7205</v>
      </c>
      <c r="F18" s="18" t="s">
        <v>17</v>
      </c>
      <c r="G18" s="18" t="s">
        <v>18</v>
      </c>
      <c r="H18" s="18" t="s">
        <v>19</v>
      </c>
      <c r="I18" s="17">
        <v>1971</v>
      </c>
      <c r="J18" s="17">
        <v>900</v>
      </c>
      <c r="K18" s="17">
        <v>150</v>
      </c>
      <c r="L18" s="17">
        <v>0.7</v>
      </c>
      <c r="M18" s="20">
        <v>11.16</v>
      </c>
      <c r="N18" s="21">
        <v>2.5999999999999998E-4</v>
      </c>
      <c r="O18" s="22">
        <v>0.39600000000000002</v>
      </c>
      <c r="P18" s="23">
        <v>2.8799999999999999E-5</v>
      </c>
      <c r="Q18" s="20">
        <v>1.4874999596582099</v>
      </c>
      <c r="R18" s="22">
        <v>7.7249997460536998E-2</v>
      </c>
      <c r="S18" s="25"/>
      <c r="T18" s="25"/>
      <c r="U18" s="25"/>
      <c r="V18" s="25"/>
      <c r="W18" s="25"/>
    </row>
    <row r="19" spans="1:26" x14ac:dyDescent="0.25">
      <c r="A19" s="17">
        <v>2017</v>
      </c>
      <c r="B19" s="17">
        <v>2868</v>
      </c>
      <c r="C19" s="18" t="s">
        <v>16</v>
      </c>
      <c r="D19" s="19">
        <v>43108</v>
      </c>
      <c r="E19" s="17">
        <v>7206</v>
      </c>
      <c r="F19" s="18" t="s">
        <v>20</v>
      </c>
      <c r="G19" s="18" t="s">
        <v>18</v>
      </c>
      <c r="H19" s="18" t="s">
        <v>42</v>
      </c>
      <c r="I19" s="17">
        <v>2015</v>
      </c>
      <c r="J19" s="17">
        <v>900</v>
      </c>
      <c r="K19" s="17">
        <v>115</v>
      </c>
      <c r="L19" s="17">
        <v>0.7</v>
      </c>
      <c r="M19" s="20">
        <v>2.3199999999999998</v>
      </c>
      <c r="N19" s="21">
        <v>3.0000000000000001E-5</v>
      </c>
      <c r="O19" s="22">
        <v>0.112</v>
      </c>
      <c r="P19" s="23">
        <v>7.9999999999999996E-6</v>
      </c>
      <c r="Q19" s="20">
        <v>0.19605901883525101</v>
      </c>
      <c r="R19" s="22">
        <v>1.1819444511987199E-2</v>
      </c>
      <c r="S19" s="25">
        <f>Q18-Q19</f>
        <v>1.2914409408229588</v>
      </c>
      <c r="T19" s="25">
        <f>R18-R19</f>
        <v>6.5430552948549797E-2</v>
      </c>
      <c r="U19" s="38">
        <f>S19/365</f>
        <v>3.538194358419065E-3</v>
      </c>
      <c r="V19" s="38">
        <f>T19/365</f>
        <v>1.7926178890013644E-4</v>
      </c>
      <c r="W19" s="38">
        <f>V19*0.92</f>
        <v>1.6492084578812553E-4</v>
      </c>
      <c r="X19" s="25">
        <f>LOOKUP(G19,'Load Factor Adjustment'!$A$2:$A$15,'Load Factor Adjustment'!$D$2:$D$15)</f>
        <v>0.68571428571428572</v>
      </c>
      <c r="Y19" s="38">
        <f>U19*X19</f>
        <v>2.4261904172016447E-3</v>
      </c>
      <c r="Z19" s="38">
        <f>W19*X19</f>
        <v>1.1308857996900037E-4</v>
      </c>
    </row>
    <row r="20" spans="1:26" x14ac:dyDescent="0.25">
      <c r="A20" s="17">
        <v>2017</v>
      </c>
      <c r="B20" s="17">
        <v>2959</v>
      </c>
      <c r="C20" s="18" t="s">
        <v>16</v>
      </c>
      <c r="D20" s="19">
        <v>43108</v>
      </c>
      <c r="E20" s="17">
        <v>7726</v>
      </c>
      <c r="F20" s="18" t="s">
        <v>17</v>
      </c>
      <c r="G20" s="18" t="s">
        <v>49</v>
      </c>
      <c r="H20" s="18" t="s">
        <v>19</v>
      </c>
      <c r="I20" s="17">
        <v>1979</v>
      </c>
      <c r="J20" s="17">
        <v>600</v>
      </c>
      <c r="K20" s="17">
        <v>125</v>
      </c>
      <c r="L20" s="17">
        <v>0.51</v>
      </c>
      <c r="M20" s="20">
        <v>11.16</v>
      </c>
      <c r="N20" s="21">
        <v>2.5999999999999998E-4</v>
      </c>
      <c r="O20" s="22">
        <v>0.39600000000000002</v>
      </c>
      <c r="P20" s="23">
        <v>2.8799999999999999E-5</v>
      </c>
      <c r="Q20" s="20">
        <v>0.602083315999277</v>
      </c>
      <c r="R20" s="22">
        <v>3.1267856062774498E-2</v>
      </c>
      <c r="S20" s="25"/>
      <c r="T20" s="25"/>
      <c r="U20" s="25"/>
      <c r="V20" s="25"/>
      <c r="W20" s="25"/>
    </row>
    <row r="21" spans="1:26" x14ac:dyDescent="0.25">
      <c r="A21" s="17">
        <v>2017</v>
      </c>
      <c r="B21" s="17">
        <v>2959</v>
      </c>
      <c r="C21" s="18" t="s">
        <v>16</v>
      </c>
      <c r="D21" s="19">
        <v>43108</v>
      </c>
      <c r="E21" s="17">
        <v>7727</v>
      </c>
      <c r="F21" s="18" t="s">
        <v>20</v>
      </c>
      <c r="G21" s="18" t="s">
        <v>49</v>
      </c>
      <c r="H21" s="18" t="s">
        <v>21</v>
      </c>
      <c r="I21" s="17">
        <v>2011</v>
      </c>
      <c r="J21" s="17">
        <v>600</v>
      </c>
      <c r="K21" s="17">
        <v>110</v>
      </c>
      <c r="L21" s="17">
        <v>0.51</v>
      </c>
      <c r="M21" s="20">
        <v>2.3199999999999998</v>
      </c>
      <c r="N21" s="21">
        <v>3.0000000000000001E-5</v>
      </c>
      <c r="O21" s="22">
        <v>0.112</v>
      </c>
      <c r="P21" s="23">
        <v>7.9999999999999996E-6</v>
      </c>
      <c r="Q21" s="20">
        <v>8.9418646560305501E-2</v>
      </c>
      <c r="R21" s="22">
        <v>5.0460317776935002E-3</v>
      </c>
      <c r="S21" s="25">
        <f>Q20-Q21</f>
        <v>0.51266466943897149</v>
      </c>
      <c r="T21" s="25">
        <f>R20-R21</f>
        <v>2.6221824285080998E-2</v>
      </c>
      <c r="U21" s="38">
        <f>S21/365</f>
        <v>1.4045607381889629E-3</v>
      </c>
      <c r="V21" s="38">
        <f>T21/365</f>
        <v>7.1840614479673961E-5</v>
      </c>
      <c r="W21" s="38">
        <f>V21*0.92</f>
        <v>6.6093365321300045E-5</v>
      </c>
      <c r="X21" s="25">
        <f>LOOKUP(G21,'Load Factor Adjustment'!$A$2:$A$15,'Load Factor Adjustment'!$D$2:$D$15)</f>
        <v>0.78431372549019607</v>
      </c>
      <c r="Y21" s="38">
        <f>U21*X21</f>
        <v>1.1016162652462455E-3</v>
      </c>
      <c r="Z21" s="38">
        <f>W21*X21</f>
        <v>5.1837933585333367E-5</v>
      </c>
    </row>
    <row r="22" spans="1:26" x14ac:dyDescent="0.25">
      <c r="A22" s="17">
        <v>2017</v>
      </c>
      <c r="B22" s="17">
        <v>2721</v>
      </c>
      <c r="C22" s="18" t="s">
        <v>16</v>
      </c>
      <c r="D22" s="19">
        <v>43109</v>
      </c>
      <c r="E22" s="17">
        <v>7272</v>
      </c>
      <c r="F22" s="18" t="s">
        <v>17</v>
      </c>
      <c r="G22" s="18" t="s">
        <v>18</v>
      </c>
      <c r="H22" s="18" t="s">
        <v>19</v>
      </c>
      <c r="I22" s="17">
        <v>1987</v>
      </c>
      <c r="J22" s="17">
        <v>200</v>
      </c>
      <c r="K22" s="17">
        <v>60</v>
      </c>
      <c r="L22" s="17">
        <v>0.7</v>
      </c>
      <c r="M22" s="20">
        <v>12.09</v>
      </c>
      <c r="N22" s="21">
        <v>2.7999999999999998E-4</v>
      </c>
      <c r="O22" s="22">
        <v>0.60499999999999998</v>
      </c>
      <c r="P22" s="23">
        <v>4.3999999999999999E-5</v>
      </c>
      <c r="Q22" s="20">
        <v>0.13009259227469899</v>
      </c>
      <c r="R22" s="22">
        <v>8.45370375861847E-3</v>
      </c>
      <c r="S22" s="25"/>
      <c r="T22" s="25"/>
      <c r="U22" s="25"/>
      <c r="V22" s="25"/>
      <c r="W22" s="25"/>
    </row>
    <row r="23" spans="1:26" x14ac:dyDescent="0.25">
      <c r="A23" s="17">
        <v>2017</v>
      </c>
      <c r="B23" s="17">
        <v>2721</v>
      </c>
      <c r="C23" s="18" t="s">
        <v>16</v>
      </c>
      <c r="D23" s="19">
        <v>43109</v>
      </c>
      <c r="E23" s="17">
        <v>7273</v>
      </c>
      <c r="F23" s="18" t="s">
        <v>20</v>
      </c>
      <c r="G23" s="18" t="s">
        <v>18</v>
      </c>
      <c r="H23" s="18" t="s">
        <v>42</v>
      </c>
      <c r="I23" s="17">
        <v>2015</v>
      </c>
      <c r="J23" s="17">
        <v>200</v>
      </c>
      <c r="K23" s="17">
        <v>71</v>
      </c>
      <c r="L23" s="17">
        <v>0.7</v>
      </c>
      <c r="M23" s="20">
        <v>2.74</v>
      </c>
      <c r="N23" s="21">
        <v>3.6000000000000001E-5</v>
      </c>
      <c r="O23" s="22">
        <v>8.9999999999999993E-3</v>
      </c>
      <c r="P23" s="23">
        <v>8.9999999999999996E-7</v>
      </c>
      <c r="Q23" s="20">
        <v>3.04160489831777E-2</v>
      </c>
      <c r="R23" s="22">
        <v>1.08472215855935E-4</v>
      </c>
      <c r="S23" s="25">
        <f>Q22-Q23</f>
        <v>9.9676543291521286E-2</v>
      </c>
      <c r="T23" s="25">
        <f>R22-R23</f>
        <v>8.3452315427625344E-3</v>
      </c>
      <c r="U23" s="38">
        <f>S23/365</f>
        <v>2.7308641997677067E-4</v>
      </c>
      <c r="V23" s="38">
        <f>T23/365</f>
        <v>2.2863648062363109E-5</v>
      </c>
      <c r="W23" s="38">
        <f>V23*0.92</f>
        <v>2.1034556217374062E-5</v>
      </c>
      <c r="X23" s="25">
        <f>LOOKUP(G23,'Load Factor Adjustment'!$A$2:$A$15,'Load Factor Adjustment'!$D$2:$D$15)</f>
        <v>0.68571428571428572</v>
      </c>
      <c r="Y23" s="38">
        <f>U23*X23</f>
        <v>1.8725925941264274E-4</v>
      </c>
      <c r="Z23" s="38">
        <f>W23*X23</f>
        <v>1.4423695691913642E-5</v>
      </c>
    </row>
    <row r="24" spans="1:26" x14ac:dyDescent="0.25">
      <c r="A24" s="17">
        <v>2017</v>
      </c>
      <c r="B24" s="17">
        <v>2825</v>
      </c>
      <c r="C24" s="18" t="s">
        <v>16</v>
      </c>
      <c r="D24" s="19">
        <v>43109</v>
      </c>
      <c r="E24" s="17">
        <v>7686</v>
      </c>
      <c r="F24" s="18" t="s">
        <v>17</v>
      </c>
      <c r="G24" s="18" t="s">
        <v>49</v>
      </c>
      <c r="H24" s="18" t="s">
        <v>19</v>
      </c>
      <c r="I24" s="17">
        <v>1972</v>
      </c>
      <c r="J24" s="17">
        <v>600</v>
      </c>
      <c r="K24" s="17">
        <v>110</v>
      </c>
      <c r="L24" s="17">
        <v>0.51</v>
      </c>
      <c r="M24" s="20">
        <v>12.09</v>
      </c>
      <c r="N24" s="21">
        <v>2.7999999999999998E-4</v>
      </c>
      <c r="O24" s="22">
        <v>0.60499999999999998</v>
      </c>
      <c r="P24" s="23">
        <v>4.3999999999999999E-5</v>
      </c>
      <c r="Q24" s="20">
        <v>0.57324404589088995</v>
      </c>
      <c r="R24" s="22">
        <v>4.2037896900005901E-2</v>
      </c>
      <c r="S24" s="25"/>
      <c r="T24" s="25"/>
      <c r="U24" s="25"/>
      <c r="V24" s="25"/>
      <c r="W24" s="25"/>
    </row>
    <row r="25" spans="1:26" x14ac:dyDescent="0.25">
      <c r="A25" s="17">
        <v>2017</v>
      </c>
      <c r="B25" s="17">
        <v>2825</v>
      </c>
      <c r="C25" s="18" t="s">
        <v>16</v>
      </c>
      <c r="D25" s="19">
        <v>43109</v>
      </c>
      <c r="E25" s="17">
        <v>7687</v>
      </c>
      <c r="F25" s="18" t="s">
        <v>20</v>
      </c>
      <c r="G25" s="18" t="s">
        <v>49</v>
      </c>
      <c r="H25" s="18" t="s">
        <v>21</v>
      </c>
      <c r="I25" s="17">
        <v>2011</v>
      </c>
      <c r="J25" s="17">
        <v>600</v>
      </c>
      <c r="K25" s="17">
        <v>110</v>
      </c>
      <c r="L25" s="17">
        <v>0.51</v>
      </c>
      <c r="M25" s="20">
        <v>2.3199999999999998</v>
      </c>
      <c r="N25" s="21">
        <v>3.0000000000000001E-5</v>
      </c>
      <c r="O25" s="22">
        <v>0.112</v>
      </c>
      <c r="P25" s="23">
        <v>7.9999999999999996E-6</v>
      </c>
      <c r="Q25" s="20">
        <v>8.9418646560305501E-2</v>
      </c>
      <c r="R25" s="22">
        <v>5.0460317776935002E-3</v>
      </c>
      <c r="S25" s="25">
        <f>Q24-Q25</f>
        <v>0.48382539933058444</v>
      </c>
      <c r="T25" s="25">
        <f>R24-R25</f>
        <v>3.6991865122312402E-2</v>
      </c>
      <c r="U25" s="38">
        <f>S25/365</f>
        <v>1.3255490392618751E-3</v>
      </c>
      <c r="V25" s="38">
        <f>T25/365</f>
        <v>1.0134757567756823E-4</v>
      </c>
      <c r="W25" s="38">
        <f>V25*0.92</f>
        <v>9.3239769623362767E-5</v>
      </c>
      <c r="X25" s="25">
        <f>LOOKUP(G25,'Load Factor Adjustment'!$A$2:$A$15,'Load Factor Adjustment'!$D$2:$D$15)</f>
        <v>0.78431372549019607</v>
      </c>
      <c r="Y25" s="38">
        <f>U25*X25</f>
        <v>1.0396463053034314E-3</v>
      </c>
      <c r="Z25" s="38">
        <f>W25*X25</f>
        <v>7.3129231077147269E-5</v>
      </c>
    </row>
    <row r="26" spans="1:26" x14ac:dyDescent="0.25">
      <c r="A26" s="17">
        <v>2017</v>
      </c>
      <c r="B26" s="17">
        <v>2876</v>
      </c>
      <c r="C26" s="18" t="s">
        <v>16</v>
      </c>
      <c r="D26" s="19">
        <v>43109</v>
      </c>
      <c r="E26" s="17">
        <v>7186</v>
      </c>
      <c r="F26" s="18" t="s">
        <v>17</v>
      </c>
      <c r="G26" s="18" t="s">
        <v>18</v>
      </c>
      <c r="H26" s="18" t="s">
        <v>38</v>
      </c>
      <c r="I26" s="17">
        <v>2002</v>
      </c>
      <c r="J26" s="17">
        <v>1000</v>
      </c>
      <c r="K26" s="17">
        <v>500</v>
      </c>
      <c r="L26" s="17">
        <v>0.7</v>
      </c>
      <c r="M26" s="20">
        <v>3.79</v>
      </c>
      <c r="N26" s="21">
        <v>5.0000000000000002E-5</v>
      </c>
      <c r="O26" s="22">
        <v>8.7999999999999995E-2</v>
      </c>
      <c r="P26" s="23">
        <v>4.4000000000000002E-6</v>
      </c>
      <c r="Q26" s="20">
        <v>1.6936727900981901</v>
      </c>
      <c r="R26" s="22">
        <v>5.4320985862251397E-2</v>
      </c>
      <c r="S26" s="25"/>
      <c r="T26" s="25"/>
      <c r="U26" s="25"/>
      <c r="V26" s="25"/>
      <c r="W26" s="25"/>
    </row>
    <row r="27" spans="1:26" x14ac:dyDescent="0.25">
      <c r="A27" s="17">
        <v>2017</v>
      </c>
      <c r="B27" s="17">
        <v>2876</v>
      </c>
      <c r="C27" s="18" t="s">
        <v>16</v>
      </c>
      <c r="D27" s="19">
        <v>43109</v>
      </c>
      <c r="E27" s="17">
        <v>7187</v>
      </c>
      <c r="F27" s="18" t="s">
        <v>20</v>
      </c>
      <c r="G27" s="18" t="s">
        <v>18</v>
      </c>
      <c r="H27" s="18" t="s">
        <v>42</v>
      </c>
      <c r="I27" s="17">
        <v>2016</v>
      </c>
      <c r="J27" s="17">
        <v>1000</v>
      </c>
      <c r="K27" s="17">
        <v>420</v>
      </c>
      <c r="L27" s="17">
        <v>0.7</v>
      </c>
      <c r="M27" s="20">
        <v>0.26</v>
      </c>
      <c r="N27" s="21">
        <v>3.5999999999999998E-6</v>
      </c>
      <c r="O27" s="22">
        <v>8.9999999999999993E-3</v>
      </c>
      <c r="P27" s="23">
        <v>2.9999999999999999E-7</v>
      </c>
      <c r="Q27" s="20">
        <v>9.0092587805614105E-2</v>
      </c>
      <c r="R27" s="22">
        <v>3.4027776114669002E-3</v>
      </c>
      <c r="S27" s="25">
        <f>Q26-Q27</f>
        <v>1.603580202292576</v>
      </c>
      <c r="T27" s="25">
        <f>R26-R27</f>
        <v>5.0918208250784497E-2</v>
      </c>
      <c r="U27" s="38">
        <f>S27/365</f>
        <v>4.3933704172399342E-3</v>
      </c>
      <c r="V27" s="38">
        <f>T27/365</f>
        <v>1.3950194041310822E-4</v>
      </c>
      <c r="W27" s="38">
        <f>V27*0.92</f>
        <v>1.2834178518005956E-4</v>
      </c>
      <c r="X27" s="25">
        <f>LOOKUP(G27,'Load Factor Adjustment'!$A$2:$A$15,'Load Factor Adjustment'!$D$2:$D$15)</f>
        <v>0.68571428571428572</v>
      </c>
      <c r="Y27" s="38">
        <f>U27*X27</f>
        <v>3.0125968575359548E-3</v>
      </c>
      <c r="Z27" s="38">
        <f>W27*X27</f>
        <v>8.8005795552040838E-5</v>
      </c>
    </row>
    <row r="28" spans="1:26" x14ac:dyDescent="0.25">
      <c r="A28" s="17">
        <v>2017</v>
      </c>
      <c r="B28" s="17">
        <v>2645</v>
      </c>
      <c r="C28" s="18" t="s">
        <v>25</v>
      </c>
      <c r="D28" s="19">
        <v>43111</v>
      </c>
      <c r="E28" s="17">
        <v>6968</v>
      </c>
      <c r="F28" s="18" t="s">
        <v>17</v>
      </c>
      <c r="G28" s="18" t="s">
        <v>18</v>
      </c>
      <c r="H28" s="18" t="s">
        <v>38</v>
      </c>
      <c r="I28" s="17">
        <v>2006</v>
      </c>
      <c r="J28" s="17">
        <v>600</v>
      </c>
      <c r="K28" s="17">
        <v>105</v>
      </c>
      <c r="L28" s="17">
        <v>0.7</v>
      </c>
      <c r="M28" s="20">
        <v>4.1500000000000004</v>
      </c>
      <c r="N28" s="21">
        <v>6.0000000000000002E-5</v>
      </c>
      <c r="O28" s="22">
        <v>0.128</v>
      </c>
      <c r="P28" s="23">
        <v>9.3999999999999998E-6</v>
      </c>
      <c r="Q28" s="20">
        <v>0.22973611112730599</v>
      </c>
      <c r="R28" s="22">
        <v>1.0608888875966499E-2</v>
      </c>
      <c r="S28" s="25"/>
      <c r="T28" s="25"/>
      <c r="U28" s="25"/>
      <c r="V28" s="25"/>
      <c r="W28" s="25"/>
    </row>
    <row r="29" spans="1:26" x14ac:dyDescent="0.25">
      <c r="A29" s="17">
        <v>2017</v>
      </c>
      <c r="B29" s="17">
        <v>2645</v>
      </c>
      <c r="C29" s="18" t="s">
        <v>25</v>
      </c>
      <c r="D29" s="19">
        <v>43111</v>
      </c>
      <c r="E29" s="17">
        <v>6969</v>
      </c>
      <c r="F29" s="18" t="s">
        <v>20</v>
      </c>
      <c r="G29" s="18" t="s">
        <v>18</v>
      </c>
      <c r="H29" s="18" t="s">
        <v>42</v>
      </c>
      <c r="I29" s="17">
        <v>2017</v>
      </c>
      <c r="J29" s="17">
        <v>600</v>
      </c>
      <c r="K29" s="17">
        <v>105</v>
      </c>
      <c r="L29" s="17">
        <v>0.7</v>
      </c>
      <c r="M29" s="20">
        <v>0.26</v>
      </c>
      <c r="N29" s="21">
        <v>3.9999999999999998E-6</v>
      </c>
      <c r="O29" s="22">
        <v>8.9999999999999993E-3</v>
      </c>
      <c r="P29" s="23">
        <v>3.9999999999999998E-7</v>
      </c>
      <c r="Q29" s="20">
        <v>1.32222215319847E-2</v>
      </c>
      <c r="R29" s="22">
        <v>4.9583330673761902E-4</v>
      </c>
      <c r="S29" s="25">
        <f>Q28-Q29</f>
        <v>0.21651388959532128</v>
      </c>
      <c r="T29" s="25">
        <f>R28-R29</f>
        <v>1.011305556922888E-2</v>
      </c>
      <c r="U29" s="38">
        <f>S29/365</f>
        <v>5.9318873861731859E-4</v>
      </c>
      <c r="V29" s="38">
        <f>T29/365</f>
        <v>2.7707001559531178E-5</v>
      </c>
      <c r="W29" s="38">
        <f>V29*0.92</f>
        <v>2.5490441434768684E-5</v>
      </c>
      <c r="X29" s="25">
        <f>LOOKUP(G29,'Load Factor Adjustment'!$A$2:$A$15,'Load Factor Adjustment'!$D$2:$D$15)</f>
        <v>0.68571428571428572</v>
      </c>
      <c r="Y29" s="38">
        <f>U29*X29</f>
        <v>4.0675799219473273E-4</v>
      </c>
      <c r="Z29" s="38">
        <f>W29*X29</f>
        <v>1.7479159840984242E-5</v>
      </c>
    </row>
    <row r="30" spans="1:26" x14ac:dyDescent="0.25">
      <c r="A30" s="17">
        <v>2017</v>
      </c>
      <c r="B30" s="17">
        <v>2705</v>
      </c>
      <c r="C30" s="18" t="s">
        <v>27</v>
      </c>
      <c r="D30" s="19">
        <v>43118</v>
      </c>
      <c r="E30" s="17">
        <v>7300</v>
      </c>
      <c r="F30" s="18" t="s">
        <v>17</v>
      </c>
      <c r="G30" s="18" t="s">
        <v>18</v>
      </c>
      <c r="H30" s="18" t="s">
        <v>38</v>
      </c>
      <c r="I30" s="17">
        <v>2006</v>
      </c>
      <c r="J30" s="17">
        <v>700</v>
      </c>
      <c r="K30" s="17">
        <v>120</v>
      </c>
      <c r="L30" s="17">
        <v>0.7</v>
      </c>
      <c r="M30" s="20">
        <v>4.1500000000000004</v>
      </c>
      <c r="N30" s="21">
        <v>6.0000000000000002E-5</v>
      </c>
      <c r="O30" s="22">
        <v>0.128</v>
      </c>
      <c r="P30" s="23">
        <v>9.3999999999999998E-6</v>
      </c>
      <c r="Q30" s="20">
        <v>0.31253703679547901</v>
      </c>
      <c r="R30" s="22">
        <v>1.5119999937770599E-2</v>
      </c>
      <c r="S30" s="25"/>
      <c r="T30" s="25"/>
      <c r="U30" s="25"/>
      <c r="V30" s="25"/>
      <c r="W30" s="25"/>
    </row>
    <row r="31" spans="1:26" x14ac:dyDescent="0.25">
      <c r="A31" s="17">
        <v>2017</v>
      </c>
      <c r="B31" s="17">
        <v>2705</v>
      </c>
      <c r="C31" s="18" t="s">
        <v>27</v>
      </c>
      <c r="D31" s="19">
        <v>43118</v>
      </c>
      <c r="E31" s="17">
        <v>7301</v>
      </c>
      <c r="F31" s="18" t="s">
        <v>20</v>
      </c>
      <c r="G31" s="18" t="s">
        <v>18</v>
      </c>
      <c r="H31" s="18" t="s">
        <v>42</v>
      </c>
      <c r="I31" s="17">
        <v>2017</v>
      </c>
      <c r="J31" s="17">
        <v>700</v>
      </c>
      <c r="K31" s="17">
        <v>115</v>
      </c>
      <c r="L31" s="17">
        <v>0.7</v>
      </c>
      <c r="M31" s="20">
        <v>0.26</v>
      </c>
      <c r="N31" s="21">
        <v>3.9999999999999998E-6</v>
      </c>
      <c r="O31" s="22">
        <v>8.9999999999999993E-3</v>
      </c>
      <c r="P31" s="23">
        <v>3.9999999999999998E-7</v>
      </c>
      <c r="Q31" s="20">
        <v>1.7019289239057302E-2</v>
      </c>
      <c r="R31" s="22">
        <v>6.4598762027118998E-4</v>
      </c>
      <c r="S31" s="25">
        <f>Q30-Q31</f>
        <v>0.29551774755642168</v>
      </c>
      <c r="T31" s="25">
        <f>R30-R31</f>
        <v>1.447401231749941E-2</v>
      </c>
      <c r="U31" s="38">
        <f>S31/365</f>
        <v>8.0963766453814162E-4</v>
      </c>
      <c r="V31" s="38">
        <f>T31/365</f>
        <v>3.9654828267121674E-5</v>
      </c>
      <c r="W31" s="38">
        <f>V31*0.92</f>
        <v>3.648244200575194E-5</v>
      </c>
      <c r="X31" s="25">
        <f>LOOKUP(G31,'Load Factor Adjustment'!$A$2:$A$15,'Load Factor Adjustment'!$D$2:$D$15)</f>
        <v>0.68571428571428572</v>
      </c>
      <c r="Y31" s="38">
        <f>U31*X31</f>
        <v>5.551801128261543E-4</v>
      </c>
      <c r="Z31" s="38">
        <f>W31*X31</f>
        <v>2.5016531661087045E-5</v>
      </c>
    </row>
    <row r="32" spans="1:26" x14ac:dyDescent="0.25">
      <c r="A32" s="17">
        <v>2017</v>
      </c>
      <c r="B32" s="17">
        <v>2738</v>
      </c>
      <c r="C32" s="18" t="s">
        <v>27</v>
      </c>
      <c r="D32" s="19">
        <v>43118</v>
      </c>
      <c r="E32" s="17">
        <v>7230</v>
      </c>
      <c r="F32" s="18" t="s">
        <v>17</v>
      </c>
      <c r="G32" s="18" t="s">
        <v>18</v>
      </c>
      <c r="H32" s="18" t="s">
        <v>19</v>
      </c>
      <c r="I32" s="17">
        <v>1981</v>
      </c>
      <c r="J32" s="17">
        <v>600</v>
      </c>
      <c r="K32" s="17">
        <v>81</v>
      </c>
      <c r="L32" s="17">
        <v>0.7</v>
      </c>
      <c r="M32" s="20">
        <v>12.09</v>
      </c>
      <c r="N32" s="21">
        <v>2.7999999999999998E-4</v>
      </c>
      <c r="O32" s="22">
        <v>0.60499999999999998</v>
      </c>
      <c r="P32" s="23">
        <v>4.3999999999999999E-5</v>
      </c>
      <c r="Q32" s="20">
        <v>0.57937499922068203</v>
      </c>
      <c r="R32" s="22">
        <v>4.2487500146343997E-2</v>
      </c>
      <c r="S32" s="25"/>
      <c r="T32" s="25"/>
      <c r="U32" s="25"/>
      <c r="V32" s="25"/>
      <c r="W32" s="25"/>
    </row>
    <row r="33" spans="1:26" x14ac:dyDescent="0.25">
      <c r="A33" s="17">
        <v>2017</v>
      </c>
      <c r="B33" s="17">
        <v>2738</v>
      </c>
      <c r="C33" s="18" t="s">
        <v>27</v>
      </c>
      <c r="D33" s="19">
        <v>43118</v>
      </c>
      <c r="E33" s="17">
        <v>7231</v>
      </c>
      <c r="F33" s="18" t="s">
        <v>20</v>
      </c>
      <c r="G33" s="18" t="s">
        <v>18</v>
      </c>
      <c r="H33" s="18" t="s">
        <v>42</v>
      </c>
      <c r="I33" s="17">
        <v>2017</v>
      </c>
      <c r="J33" s="17">
        <v>600</v>
      </c>
      <c r="K33" s="17">
        <v>100</v>
      </c>
      <c r="L33" s="17">
        <v>0.7</v>
      </c>
      <c r="M33" s="20">
        <v>0.26</v>
      </c>
      <c r="N33" s="21">
        <v>3.9999999999999998E-6</v>
      </c>
      <c r="O33" s="22">
        <v>8.9999999999999993E-3</v>
      </c>
      <c r="P33" s="23">
        <v>3.9999999999999998E-7</v>
      </c>
      <c r="Q33" s="20">
        <v>1.25925919352235E-2</v>
      </c>
      <c r="R33" s="22">
        <v>4.7222219689297101E-4</v>
      </c>
      <c r="S33" s="25">
        <f>Q32-Q33</f>
        <v>0.56678240728545848</v>
      </c>
      <c r="T33" s="25">
        <f>R32-R33</f>
        <v>4.2015277949451028E-2</v>
      </c>
      <c r="U33" s="38">
        <f>S33/365</f>
        <v>1.5528285131108451E-3</v>
      </c>
      <c r="V33" s="38">
        <f>T33/365</f>
        <v>1.1511035054644117E-4</v>
      </c>
      <c r="W33" s="38">
        <f>V33*0.92</f>
        <v>1.0590152250272589E-4</v>
      </c>
      <c r="X33" s="25">
        <f>LOOKUP(G33,'Load Factor Adjustment'!$A$2:$A$15,'Load Factor Adjustment'!$D$2:$D$15)</f>
        <v>0.68571428571428572</v>
      </c>
      <c r="Y33" s="38">
        <f>U33*X33</f>
        <v>1.0647966947045795E-3</v>
      </c>
      <c r="Z33" s="38">
        <f>W33*X33</f>
        <v>7.2618186859012043E-5</v>
      </c>
    </row>
    <row r="34" spans="1:26" x14ac:dyDescent="0.25">
      <c r="A34" s="17">
        <v>2017</v>
      </c>
      <c r="B34" s="17">
        <v>2877</v>
      </c>
      <c r="C34" s="18" t="s">
        <v>26</v>
      </c>
      <c r="D34" s="19">
        <v>43118</v>
      </c>
      <c r="E34" s="17">
        <v>7176</v>
      </c>
      <c r="F34" s="18" t="s">
        <v>17</v>
      </c>
      <c r="G34" s="18" t="s">
        <v>18</v>
      </c>
      <c r="H34" s="18" t="s">
        <v>19</v>
      </c>
      <c r="I34" s="17">
        <v>1973</v>
      </c>
      <c r="J34" s="17">
        <v>250</v>
      </c>
      <c r="K34" s="17">
        <v>25</v>
      </c>
      <c r="L34" s="17">
        <v>0.7</v>
      </c>
      <c r="M34" s="20">
        <v>6.51</v>
      </c>
      <c r="N34" s="21">
        <v>9.7999999999999997E-5</v>
      </c>
      <c r="O34" s="22">
        <v>0.54700000000000004</v>
      </c>
      <c r="P34" s="23">
        <v>4.2400000000000001E-5</v>
      </c>
      <c r="Q34" s="20">
        <v>3.7065972509406998E-2</v>
      </c>
      <c r="R34" s="22">
        <v>5.0916279024536496E-3</v>
      </c>
      <c r="S34" s="25"/>
      <c r="T34" s="25"/>
      <c r="U34" s="25"/>
      <c r="V34" s="25"/>
      <c r="W34" s="25"/>
    </row>
    <row r="35" spans="1:26" x14ac:dyDescent="0.25">
      <c r="A35" s="17">
        <v>2017</v>
      </c>
      <c r="B35" s="17">
        <v>2877</v>
      </c>
      <c r="C35" s="18" t="s">
        <v>26</v>
      </c>
      <c r="D35" s="19">
        <v>43118</v>
      </c>
      <c r="E35" s="17">
        <v>7177</v>
      </c>
      <c r="F35" s="18" t="s">
        <v>20</v>
      </c>
      <c r="G35" s="18" t="s">
        <v>18</v>
      </c>
      <c r="H35" s="18" t="s">
        <v>42</v>
      </c>
      <c r="I35" s="17">
        <v>2017</v>
      </c>
      <c r="J35" s="17">
        <v>250</v>
      </c>
      <c r="K35" s="17">
        <v>33</v>
      </c>
      <c r="L35" s="17">
        <v>0.7</v>
      </c>
      <c r="M35" s="20">
        <v>2.75</v>
      </c>
      <c r="N35" s="21">
        <v>5.7000000000000003E-5</v>
      </c>
      <c r="O35" s="22">
        <v>8.9999999999999993E-3</v>
      </c>
      <c r="P35" s="23">
        <v>9.9999999999999995E-7</v>
      </c>
      <c r="Q35" s="20">
        <v>1.79593457677747E-2</v>
      </c>
      <c r="R35" s="22">
        <v>6.5248838995041406E-5</v>
      </c>
      <c r="S35" s="25">
        <f>Q34-Q35</f>
        <v>1.9106626741632299E-2</v>
      </c>
      <c r="T35" s="25">
        <f>R34-R35</f>
        <v>5.0263790634586082E-3</v>
      </c>
      <c r="U35" s="38">
        <f>S35/365</f>
        <v>5.2346922579814515E-5</v>
      </c>
      <c r="V35" s="38">
        <f>T35/365</f>
        <v>1.3770901543722214E-5</v>
      </c>
      <c r="W35" s="38">
        <f>V35*0.92</f>
        <v>1.2669229420224438E-5</v>
      </c>
      <c r="X35" s="25">
        <f>LOOKUP(G35,'Load Factor Adjustment'!$A$2:$A$15,'Load Factor Adjustment'!$D$2:$D$15)</f>
        <v>0.68571428571428572</v>
      </c>
      <c r="Y35" s="38">
        <f>U35*X35</f>
        <v>3.5895032626158524E-5</v>
      </c>
      <c r="Z35" s="38">
        <f>W35*X35</f>
        <v>8.6874716024396139E-6</v>
      </c>
    </row>
    <row r="36" spans="1:26" x14ac:dyDescent="0.25">
      <c r="A36" s="17">
        <v>2017</v>
      </c>
      <c r="B36" s="17">
        <v>2879</v>
      </c>
      <c r="C36" s="18" t="s">
        <v>26</v>
      </c>
      <c r="D36" s="19">
        <v>43118</v>
      </c>
      <c r="E36" s="17">
        <v>7178</v>
      </c>
      <c r="F36" s="18" t="s">
        <v>17</v>
      </c>
      <c r="G36" s="18" t="s">
        <v>18</v>
      </c>
      <c r="H36" s="18" t="s">
        <v>19</v>
      </c>
      <c r="I36" s="17">
        <v>1980</v>
      </c>
      <c r="J36" s="17">
        <v>250</v>
      </c>
      <c r="K36" s="17">
        <v>46</v>
      </c>
      <c r="L36" s="17">
        <v>0.7</v>
      </c>
      <c r="M36" s="20">
        <v>6.51</v>
      </c>
      <c r="N36" s="21">
        <v>9.7999999999999997E-5</v>
      </c>
      <c r="O36" s="22">
        <v>0.54700000000000004</v>
      </c>
      <c r="P36" s="23">
        <v>4.2400000000000001E-5</v>
      </c>
      <c r="Q36" s="20">
        <v>6.6896991334010697E-2</v>
      </c>
      <c r="R36" s="22">
        <v>8.8042435105935499E-3</v>
      </c>
      <c r="S36" s="25"/>
      <c r="T36" s="25"/>
      <c r="U36" s="25"/>
      <c r="V36" s="25"/>
      <c r="W36" s="25"/>
    </row>
    <row r="37" spans="1:26" x14ac:dyDescent="0.25">
      <c r="A37" s="17">
        <v>2017</v>
      </c>
      <c r="B37" s="17">
        <v>2879</v>
      </c>
      <c r="C37" s="18" t="s">
        <v>26</v>
      </c>
      <c r="D37" s="19">
        <v>43118</v>
      </c>
      <c r="E37" s="17">
        <v>7179</v>
      </c>
      <c r="F37" s="18" t="s">
        <v>20</v>
      </c>
      <c r="G37" s="18" t="s">
        <v>18</v>
      </c>
      <c r="H37" s="18" t="s">
        <v>42</v>
      </c>
      <c r="I37" s="17">
        <v>2017</v>
      </c>
      <c r="J37" s="17">
        <v>250</v>
      </c>
      <c r="K37" s="17">
        <v>33</v>
      </c>
      <c r="L37" s="17">
        <v>0.7</v>
      </c>
      <c r="M37" s="20">
        <v>2.75</v>
      </c>
      <c r="N37" s="21">
        <v>5.7000000000000003E-5</v>
      </c>
      <c r="O37" s="22">
        <v>8.9999999999999993E-3</v>
      </c>
      <c r="P37" s="23">
        <v>9.9999999999999995E-7</v>
      </c>
      <c r="Q37" s="20">
        <v>1.79593457677747E-2</v>
      </c>
      <c r="R37" s="22">
        <v>6.5248838995041406E-5</v>
      </c>
      <c r="S37" s="25">
        <f>Q36-Q37</f>
        <v>4.8937645566235997E-2</v>
      </c>
      <c r="T37" s="25">
        <f>R36-R37</f>
        <v>8.7389946715985076E-3</v>
      </c>
      <c r="U37" s="38">
        <f>S37/365</f>
        <v>1.3407574127735891E-4</v>
      </c>
      <c r="V37" s="38">
        <f>T37/365</f>
        <v>2.3942451155064403E-5</v>
      </c>
      <c r="W37" s="38">
        <f>V37*0.92</f>
        <v>2.202705506265925E-5</v>
      </c>
      <c r="X37" s="25">
        <f>LOOKUP(G37,'Load Factor Adjustment'!$A$2:$A$15,'Load Factor Adjustment'!$D$2:$D$15)</f>
        <v>0.68571428571428572</v>
      </c>
      <c r="Y37" s="38">
        <f>U37*X37</f>
        <v>9.193765116161753E-5</v>
      </c>
      <c r="Z37" s="38">
        <f>W37*X37</f>
        <v>1.5104266328680629E-5</v>
      </c>
    </row>
    <row r="38" spans="1:26" x14ac:dyDescent="0.25">
      <c r="A38" s="17">
        <v>2017</v>
      </c>
      <c r="B38" s="17">
        <v>2880</v>
      </c>
      <c r="C38" s="18" t="s">
        <v>26</v>
      </c>
      <c r="D38" s="19">
        <v>43118</v>
      </c>
      <c r="E38" s="17">
        <v>7174</v>
      </c>
      <c r="F38" s="18" t="s">
        <v>17</v>
      </c>
      <c r="G38" s="18" t="s">
        <v>18</v>
      </c>
      <c r="H38" s="18" t="s">
        <v>19</v>
      </c>
      <c r="I38" s="17">
        <v>1974</v>
      </c>
      <c r="J38" s="17">
        <v>250</v>
      </c>
      <c r="K38" s="17">
        <v>38</v>
      </c>
      <c r="L38" s="17">
        <v>0.7</v>
      </c>
      <c r="M38" s="20">
        <v>6.51</v>
      </c>
      <c r="N38" s="21">
        <v>9.7999999999999997E-5</v>
      </c>
      <c r="O38" s="22">
        <v>0.54700000000000004</v>
      </c>
      <c r="P38" s="23">
        <v>4.2400000000000001E-5</v>
      </c>
      <c r="Q38" s="20">
        <v>5.63402782142986E-2</v>
      </c>
      <c r="R38" s="22">
        <v>7.7392744117295402E-3</v>
      </c>
      <c r="S38" s="25"/>
      <c r="T38" s="25"/>
      <c r="U38" s="25"/>
      <c r="V38" s="25"/>
      <c r="W38" s="25"/>
    </row>
    <row r="39" spans="1:26" x14ac:dyDescent="0.25">
      <c r="A39" s="17">
        <v>2017</v>
      </c>
      <c r="B39" s="17">
        <v>2880</v>
      </c>
      <c r="C39" s="18" t="s">
        <v>26</v>
      </c>
      <c r="D39" s="19">
        <v>43118</v>
      </c>
      <c r="E39" s="17">
        <v>7175</v>
      </c>
      <c r="F39" s="18" t="s">
        <v>20</v>
      </c>
      <c r="G39" s="18" t="s">
        <v>18</v>
      </c>
      <c r="H39" s="18" t="s">
        <v>42</v>
      </c>
      <c r="I39" s="17">
        <v>2017</v>
      </c>
      <c r="J39" s="17">
        <v>250</v>
      </c>
      <c r="K39" s="17">
        <v>33</v>
      </c>
      <c r="L39" s="17">
        <v>0.7</v>
      </c>
      <c r="M39" s="20">
        <v>2.75</v>
      </c>
      <c r="N39" s="21">
        <v>5.7000000000000003E-5</v>
      </c>
      <c r="O39" s="22">
        <v>8.9999999999999993E-3</v>
      </c>
      <c r="P39" s="23">
        <v>9.9999999999999995E-7</v>
      </c>
      <c r="Q39" s="20">
        <v>1.79593457677747E-2</v>
      </c>
      <c r="R39" s="22">
        <v>6.5248838995041406E-5</v>
      </c>
      <c r="S39" s="25">
        <f>Q38-Q39</f>
        <v>3.8380932446523901E-2</v>
      </c>
      <c r="T39" s="25">
        <f>R38-R39</f>
        <v>7.6740255727344988E-3</v>
      </c>
      <c r="U39" s="38">
        <f>S39/365</f>
        <v>1.0515323957951753E-4</v>
      </c>
      <c r="V39" s="38">
        <f>T39/365</f>
        <v>2.1024727596532873E-5</v>
      </c>
      <c r="W39" s="38">
        <f>V39*0.92</f>
        <v>1.9342749388810245E-5</v>
      </c>
      <c r="X39" s="25">
        <f>LOOKUP(G39,'Load Factor Adjustment'!$A$2:$A$15,'Load Factor Adjustment'!$D$2:$D$15)</f>
        <v>0.68571428571428572</v>
      </c>
      <c r="Y39" s="38">
        <f>U39*X39</f>
        <v>7.2105078568812021E-5</v>
      </c>
      <c r="Z39" s="38">
        <f>W39*X39</f>
        <v>1.3263599580898453E-5</v>
      </c>
    </row>
    <row r="40" spans="1:26" x14ac:dyDescent="0.25">
      <c r="A40" s="17">
        <v>2017</v>
      </c>
      <c r="B40" s="17">
        <v>2881</v>
      </c>
      <c r="C40" s="18" t="s">
        <v>26</v>
      </c>
      <c r="D40" s="19">
        <v>43118</v>
      </c>
      <c r="E40" s="17">
        <v>7172</v>
      </c>
      <c r="F40" s="18" t="s">
        <v>17</v>
      </c>
      <c r="G40" s="18" t="s">
        <v>52</v>
      </c>
      <c r="H40" s="18" t="s">
        <v>19</v>
      </c>
      <c r="I40" s="17">
        <v>1978</v>
      </c>
      <c r="J40" s="17">
        <v>900</v>
      </c>
      <c r="K40" s="17">
        <v>63</v>
      </c>
      <c r="L40" s="17">
        <v>0.4</v>
      </c>
      <c r="M40" s="20">
        <v>12.09</v>
      </c>
      <c r="N40" s="21">
        <v>2.7999999999999998E-4</v>
      </c>
      <c r="O40" s="22">
        <v>0.60499999999999998</v>
      </c>
      <c r="P40" s="23">
        <v>4.3999999999999999E-5</v>
      </c>
      <c r="Q40" s="20">
        <v>0.38625001181382701</v>
      </c>
      <c r="R40" s="22">
        <v>2.8325001002009999E-2</v>
      </c>
      <c r="S40" s="25"/>
      <c r="T40" s="25"/>
      <c r="U40" s="25"/>
      <c r="V40" s="25"/>
      <c r="W40" s="25"/>
    </row>
    <row r="41" spans="1:26" x14ac:dyDescent="0.25">
      <c r="A41" s="17">
        <v>2017</v>
      </c>
      <c r="B41" s="17">
        <v>2881</v>
      </c>
      <c r="C41" s="18" t="s">
        <v>26</v>
      </c>
      <c r="D41" s="19">
        <v>43118</v>
      </c>
      <c r="E41" s="17">
        <v>7173</v>
      </c>
      <c r="F41" s="18" t="s">
        <v>20</v>
      </c>
      <c r="G41" s="18" t="s">
        <v>52</v>
      </c>
      <c r="H41" s="18" t="s">
        <v>42</v>
      </c>
      <c r="I41" s="17">
        <v>2013</v>
      </c>
      <c r="J41" s="17">
        <v>900</v>
      </c>
      <c r="K41" s="17">
        <v>74</v>
      </c>
      <c r="L41" s="17">
        <v>0.4</v>
      </c>
      <c r="M41" s="20">
        <v>2.74</v>
      </c>
      <c r="N41" s="21">
        <v>3.6000000000000001E-5</v>
      </c>
      <c r="O41" s="22">
        <v>8.9999999999999993E-3</v>
      </c>
      <c r="P41" s="23">
        <v>8.9999999999999996E-7</v>
      </c>
      <c r="Q41" s="20">
        <v>8.5217462035610897E-2</v>
      </c>
      <c r="R41" s="22">
        <v>3.8321427674285898E-4</v>
      </c>
      <c r="S41" s="25">
        <f>Q40-Q41</f>
        <v>0.30103254977821614</v>
      </c>
      <c r="T41" s="25">
        <f>R40-R41</f>
        <v>2.7941786725267141E-2</v>
      </c>
      <c r="U41" s="38">
        <f>S41/365</f>
        <v>8.2474671172114015E-4</v>
      </c>
      <c r="V41" s="38">
        <f>T41/365</f>
        <v>7.6552840343197651E-5</v>
      </c>
      <c r="W41" s="38">
        <f>V41*0.92</f>
        <v>7.0428613115741849E-5</v>
      </c>
      <c r="X41" s="25">
        <f>LOOKUP(G41,'Load Factor Adjustment'!$A$2:$A$15,'Load Factor Adjustment'!$D$2:$D$15)</f>
        <v>1</v>
      </c>
      <c r="Y41" s="38">
        <f>U41*X41</f>
        <v>8.2474671172114015E-4</v>
      </c>
      <c r="Z41" s="38">
        <f>W41*X41</f>
        <v>7.0428613115741849E-5</v>
      </c>
    </row>
    <row r="42" spans="1:26" x14ac:dyDescent="0.25">
      <c r="A42" s="17">
        <v>2017</v>
      </c>
      <c r="B42" s="17">
        <v>2889</v>
      </c>
      <c r="C42" s="18" t="s">
        <v>26</v>
      </c>
      <c r="D42" s="19">
        <v>43118</v>
      </c>
      <c r="E42" s="17">
        <v>7156</v>
      </c>
      <c r="F42" s="18" t="s">
        <v>17</v>
      </c>
      <c r="G42" s="18" t="s">
        <v>18</v>
      </c>
      <c r="H42" s="18" t="s">
        <v>19</v>
      </c>
      <c r="I42" s="17">
        <v>1976</v>
      </c>
      <c r="J42" s="17">
        <v>200</v>
      </c>
      <c r="K42" s="17">
        <v>186</v>
      </c>
      <c r="L42" s="17">
        <v>0.7</v>
      </c>
      <c r="M42" s="20">
        <v>11.16</v>
      </c>
      <c r="N42" s="21">
        <v>2.5999999999999998E-4</v>
      </c>
      <c r="O42" s="22">
        <v>0.39600000000000002</v>
      </c>
      <c r="P42" s="23">
        <v>2.8799999999999999E-5</v>
      </c>
      <c r="Q42" s="20">
        <v>0.38899258177516399</v>
      </c>
      <c r="R42" s="22">
        <v>1.8971999403976501E-2</v>
      </c>
      <c r="S42" s="25"/>
      <c r="T42" s="25"/>
      <c r="U42" s="25"/>
      <c r="V42" s="25"/>
      <c r="W42" s="25"/>
    </row>
    <row r="43" spans="1:26" x14ac:dyDescent="0.25">
      <c r="A43" s="17">
        <v>2017</v>
      </c>
      <c r="B43" s="17">
        <v>2889</v>
      </c>
      <c r="C43" s="18" t="s">
        <v>26</v>
      </c>
      <c r="D43" s="19">
        <v>43118</v>
      </c>
      <c r="E43" s="17">
        <v>7157</v>
      </c>
      <c r="F43" s="18" t="s">
        <v>20</v>
      </c>
      <c r="G43" s="18" t="s">
        <v>18</v>
      </c>
      <c r="H43" s="18" t="s">
        <v>42</v>
      </c>
      <c r="I43" s="17">
        <v>2017</v>
      </c>
      <c r="J43" s="17">
        <v>200</v>
      </c>
      <c r="K43" s="17">
        <v>115</v>
      </c>
      <c r="L43" s="17">
        <v>0.7</v>
      </c>
      <c r="M43" s="20">
        <v>0.26</v>
      </c>
      <c r="N43" s="21">
        <v>3.9999999999999998E-6</v>
      </c>
      <c r="O43" s="22">
        <v>8.9999999999999993E-3</v>
      </c>
      <c r="P43" s="23">
        <v>3.9999999999999998E-7</v>
      </c>
      <c r="Q43" s="20">
        <v>4.6851849359699797E-3</v>
      </c>
      <c r="R43" s="22">
        <v>1.6682097802064299E-4</v>
      </c>
      <c r="S43" s="25">
        <f>Q42-Q43</f>
        <v>0.38430739683919402</v>
      </c>
      <c r="T43" s="25">
        <f>R42-R43</f>
        <v>1.880517842595586E-2</v>
      </c>
      <c r="U43" s="38">
        <f>S43/365</f>
        <v>1.0528969776416274E-3</v>
      </c>
      <c r="V43" s="38">
        <f>T43/365</f>
        <v>5.1521036783440711E-5</v>
      </c>
      <c r="W43" s="38">
        <f>V43*0.92</f>
        <v>4.7399353840765456E-5</v>
      </c>
      <c r="X43" s="25">
        <f>LOOKUP(G43,'Load Factor Adjustment'!$A$2:$A$15,'Load Factor Adjustment'!$D$2:$D$15)</f>
        <v>0.68571428571428572</v>
      </c>
      <c r="Y43" s="38">
        <f>U43*X43</f>
        <v>7.2198649895425875E-4</v>
      </c>
      <c r="Z43" s="38">
        <f>W43*X43</f>
        <v>3.2502414062239168E-5</v>
      </c>
    </row>
    <row r="44" spans="1:26" x14ac:dyDescent="0.25">
      <c r="A44" s="17">
        <v>2017</v>
      </c>
      <c r="B44" s="17">
        <v>2921</v>
      </c>
      <c r="C44" s="18" t="s">
        <v>26</v>
      </c>
      <c r="D44" s="19">
        <v>43118</v>
      </c>
      <c r="E44" s="17">
        <v>7080</v>
      </c>
      <c r="F44" s="18" t="s">
        <v>17</v>
      </c>
      <c r="G44" s="18" t="s">
        <v>18</v>
      </c>
      <c r="H44" s="18" t="s">
        <v>19</v>
      </c>
      <c r="I44" s="17">
        <v>1992</v>
      </c>
      <c r="J44" s="17">
        <v>200</v>
      </c>
      <c r="K44" s="17">
        <v>104</v>
      </c>
      <c r="L44" s="17">
        <v>0.7</v>
      </c>
      <c r="M44" s="20">
        <v>8.17</v>
      </c>
      <c r="N44" s="21">
        <v>1.9000000000000001E-4</v>
      </c>
      <c r="O44" s="22">
        <v>0.47899999999999998</v>
      </c>
      <c r="P44" s="23">
        <v>3.6100000000000003E-5</v>
      </c>
      <c r="Q44" s="20">
        <v>0.149419752355056</v>
      </c>
      <c r="R44" s="22">
        <v>1.11639503072211E-2</v>
      </c>
      <c r="S44" s="25"/>
      <c r="T44" s="25"/>
      <c r="U44" s="25"/>
      <c r="V44" s="25"/>
      <c r="W44" s="25"/>
    </row>
    <row r="45" spans="1:26" x14ac:dyDescent="0.25">
      <c r="A45" s="17">
        <v>2017</v>
      </c>
      <c r="B45" s="17">
        <v>2921</v>
      </c>
      <c r="C45" s="18" t="s">
        <v>26</v>
      </c>
      <c r="D45" s="19">
        <v>43118</v>
      </c>
      <c r="E45" s="17">
        <v>7081</v>
      </c>
      <c r="F45" s="18" t="s">
        <v>20</v>
      </c>
      <c r="G45" s="18" t="s">
        <v>18</v>
      </c>
      <c r="H45" s="18" t="s">
        <v>42</v>
      </c>
      <c r="I45" s="17">
        <v>2017</v>
      </c>
      <c r="J45" s="17">
        <v>200</v>
      </c>
      <c r="K45" s="17">
        <v>115</v>
      </c>
      <c r="L45" s="17">
        <v>0.7</v>
      </c>
      <c r="M45" s="20">
        <v>0.26</v>
      </c>
      <c r="N45" s="21">
        <v>3.9999999999999998E-6</v>
      </c>
      <c r="O45" s="22">
        <v>8.9999999999999993E-3</v>
      </c>
      <c r="P45" s="23">
        <v>3.9999999999999998E-7</v>
      </c>
      <c r="Q45" s="20">
        <v>4.6851849359699797E-3</v>
      </c>
      <c r="R45" s="22">
        <v>1.6682097802064299E-4</v>
      </c>
      <c r="S45" s="25">
        <f>Q44-Q45</f>
        <v>0.14473456741908602</v>
      </c>
      <c r="T45" s="25">
        <f>R44-R45</f>
        <v>1.0997129329200456E-2</v>
      </c>
      <c r="U45" s="38">
        <f>S45/365</f>
        <v>3.9653306142215352E-4</v>
      </c>
      <c r="V45" s="38">
        <f>T45/365</f>
        <v>3.0129121449864264E-5</v>
      </c>
      <c r="W45" s="38">
        <f>V45*0.92</f>
        <v>2.7718791733875124E-5</v>
      </c>
      <c r="X45" s="25">
        <f>LOOKUP(G45,'Load Factor Adjustment'!$A$2:$A$15,'Load Factor Adjustment'!$D$2:$D$15)</f>
        <v>0.68571428571428572</v>
      </c>
      <c r="Y45" s="38">
        <f>U45*X45</f>
        <v>2.7190838497519101E-4</v>
      </c>
      <c r="Z45" s="38">
        <f>W45*X45</f>
        <v>1.9007171474657227E-5</v>
      </c>
    </row>
    <row r="46" spans="1:26" x14ac:dyDescent="0.25">
      <c r="A46" s="17">
        <v>2017</v>
      </c>
      <c r="B46" s="17">
        <v>2936</v>
      </c>
      <c r="C46" s="18" t="s">
        <v>26</v>
      </c>
      <c r="D46" s="19">
        <v>43118</v>
      </c>
      <c r="E46" s="17">
        <v>7074</v>
      </c>
      <c r="F46" s="18" t="s">
        <v>17</v>
      </c>
      <c r="G46" s="18" t="s">
        <v>18</v>
      </c>
      <c r="H46" s="18" t="s">
        <v>19</v>
      </c>
      <c r="I46" s="17">
        <v>1983</v>
      </c>
      <c r="J46" s="17">
        <v>200</v>
      </c>
      <c r="K46" s="17">
        <v>97</v>
      </c>
      <c r="L46" s="17">
        <v>0.7</v>
      </c>
      <c r="M46" s="20">
        <v>12.09</v>
      </c>
      <c r="N46" s="21">
        <v>2.7999999999999998E-4</v>
      </c>
      <c r="O46" s="22">
        <v>0.60499999999999998</v>
      </c>
      <c r="P46" s="23">
        <v>4.3999999999999999E-5</v>
      </c>
      <c r="Q46" s="20">
        <v>0.213669443962971</v>
      </c>
      <c r="R46" s="22">
        <v>1.41937346518222E-2</v>
      </c>
      <c r="S46" s="25"/>
      <c r="T46" s="25"/>
      <c r="U46" s="25"/>
      <c r="V46" s="25"/>
      <c r="W46" s="25"/>
    </row>
    <row r="47" spans="1:26" x14ac:dyDescent="0.25">
      <c r="A47" s="17">
        <v>2017</v>
      </c>
      <c r="B47" s="17">
        <v>2936</v>
      </c>
      <c r="C47" s="18" t="s">
        <v>26</v>
      </c>
      <c r="D47" s="19">
        <v>43118</v>
      </c>
      <c r="E47" s="17">
        <v>7075</v>
      </c>
      <c r="F47" s="18" t="s">
        <v>20</v>
      </c>
      <c r="G47" s="18" t="s">
        <v>18</v>
      </c>
      <c r="H47" s="18" t="s">
        <v>42</v>
      </c>
      <c r="I47" s="17">
        <v>2017</v>
      </c>
      <c r="J47" s="17">
        <v>200</v>
      </c>
      <c r="K47" s="17">
        <v>115</v>
      </c>
      <c r="L47" s="17">
        <v>0.7</v>
      </c>
      <c r="M47" s="20">
        <v>0.26</v>
      </c>
      <c r="N47" s="21">
        <v>3.9999999999999998E-6</v>
      </c>
      <c r="O47" s="22">
        <v>8.9999999999999993E-3</v>
      </c>
      <c r="P47" s="23">
        <v>3.9999999999999998E-7</v>
      </c>
      <c r="Q47" s="20">
        <v>4.6851849359699797E-3</v>
      </c>
      <c r="R47" s="22">
        <v>1.6682097802064299E-4</v>
      </c>
      <c r="S47" s="25">
        <f>Q46-Q47</f>
        <v>0.20898425902700102</v>
      </c>
      <c r="T47" s="25">
        <f>R46-R47</f>
        <v>1.4026913673801556E-2</v>
      </c>
      <c r="U47" s="38">
        <f>S47/365</f>
        <v>5.7255961377260549E-4</v>
      </c>
      <c r="V47" s="38">
        <f>T47/365</f>
        <v>3.8429900476168648E-5</v>
      </c>
      <c r="W47" s="38">
        <f>V47*0.92</f>
        <v>3.535550843807516E-5</v>
      </c>
      <c r="X47" s="25">
        <f>LOOKUP(G47,'Load Factor Adjustment'!$A$2:$A$15,'Load Factor Adjustment'!$D$2:$D$15)</f>
        <v>0.68571428571428572</v>
      </c>
      <c r="Y47" s="38">
        <f>U47*X47</f>
        <v>3.9261230658692948E-4</v>
      </c>
      <c r="Z47" s="38">
        <f>W47*X47</f>
        <v>2.4243777214680111E-5</v>
      </c>
    </row>
    <row r="48" spans="1:26" x14ac:dyDescent="0.25">
      <c r="A48" s="17">
        <v>2017</v>
      </c>
      <c r="B48" s="17">
        <v>2940</v>
      </c>
      <c r="C48" s="18" t="s">
        <v>26</v>
      </c>
      <c r="D48" s="19">
        <v>43118</v>
      </c>
      <c r="E48" s="17">
        <v>7076</v>
      </c>
      <c r="F48" s="18" t="s">
        <v>17</v>
      </c>
      <c r="G48" s="18" t="s">
        <v>18</v>
      </c>
      <c r="H48" s="18" t="s">
        <v>19</v>
      </c>
      <c r="I48" s="17">
        <v>1978</v>
      </c>
      <c r="J48" s="17">
        <v>200</v>
      </c>
      <c r="K48" s="17">
        <v>103</v>
      </c>
      <c r="L48" s="17">
        <v>0.7</v>
      </c>
      <c r="M48" s="20">
        <v>12.09</v>
      </c>
      <c r="N48" s="21">
        <v>2.7999999999999998E-4</v>
      </c>
      <c r="O48" s="22">
        <v>0.60499999999999998</v>
      </c>
      <c r="P48" s="23">
        <v>4.3999999999999999E-5</v>
      </c>
      <c r="Q48" s="20">
        <v>0.23133672792688401</v>
      </c>
      <c r="R48" s="22">
        <v>1.5771080329577601E-2</v>
      </c>
      <c r="S48" s="25"/>
      <c r="T48" s="25"/>
      <c r="U48" s="25"/>
      <c r="V48" s="25"/>
      <c r="W48" s="25"/>
    </row>
    <row r="49" spans="1:26" x14ac:dyDescent="0.25">
      <c r="A49" s="17">
        <v>2017</v>
      </c>
      <c r="B49" s="17">
        <v>2940</v>
      </c>
      <c r="C49" s="18" t="s">
        <v>26</v>
      </c>
      <c r="D49" s="19">
        <v>43118</v>
      </c>
      <c r="E49" s="17">
        <v>7077</v>
      </c>
      <c r="F49" s="18" t="s">
        <v>20</v>
      </c>
      <c r="G49" s="18" t="s">
        <v>18</v>
      </c>
      <c r="H49" s="18" t="s">
        <v>42</v>
      </c>
      <c r="I49" s="17">
        <v>2017</v>
      </c>
      <c r="J49" s="17">
        <v>200</v>
      </c>
      <c r="K49" s="17">
        <v>115</v>
      </c>
      <c r="L49" s="17">
        <v>0.7</v>
      </c>
      <c r="M49" s="20">
        <v>0.26</v>
      </c>
      <c r="N49" s="21">
        <v>3.9999999999999998E-6</v>
      </c>
      <c r="O49" s="22">
        <v>8.9999999999999993E-3</v>
      </c>
      <c r="P49" s="23">
        <v>3.9999999999999998E-7</v>
      </c>
      <c r="Q49" s="20">
        <v>4.6851849359699797E-3</v>
      </c>
      <c r="R49" s="22">
        <v>1.6682097802064299E-4</v>
      </c>
      <c r="S49" s="25">
        <f>Q48-Q49</f>
        <v>0.22665154299091403</v>
      </c>
      <c r="T49" s="25">
        <f>R48-R49</f>
        <v>1.5604259351556958E-2</v>
      </c>
      <c r="U49" s="38">
        <f>S49/365</f>
        <v>6.2096313148195627E-4</v>
      </c>
      <c r="V49" s="38">
        <f>T49/365</f>
        <v>4.2751395483717692E-5</v>
      </c>
      <c r="W49" s="38">
        <f>V49*0.92</f>
        <v>3.9331283845020276E-5</v>
      </c>
      <c r="X49" s="25">
        <f>LOOKUP(G49,'Load Factor Adjustment'!$A$2:$A$15,'Load Factor Adjustment'!$D$2:$D$15)</f>
        <v>0.68571428571428572</v>
      </c>
      <c r="Y49" s="38">
        <f>U49*X49</f>
        <v>4.2580329015905573E-4</v>
      </c>
      <c r="Z49" s="38">
        <f>W49*X49</f>
        <v>2.6970023208013905E-5</v>
      </c>
    </row>
    <row r="50" spans="1:26" x14ac:dyDescent="0.25">
      <c r="A50" s="17">
        <v>2017</v>
      </c>
      <c r="B50" s="17">
        <v>2941</v>
      </c>
      <c r="C50" s="18" t="s">
        <v>26</v>
      </c>
      <c r="D50" s="19">
        <v>43118</v>
      </c>
      <c r="E50" s="17">
        <v>7072</v>
      </c>
      <c r="F50" s="18" t="s">
        <v>17</v>
      </c>
      <c r="G50" s="18" t="s">
        <v>18</v>
      </c>
      <c r="H50" s="18" t="s">
        <v>19</v>
      </c>
      <c r="I50" s="17">
        <v>1982</v>
      </c>
      <c r="J50" s="17">
        <v>200</v>
      </c>
      <c r="K50" s="17">
        <v>97</v>
      </c>
      <c r="L50" s="17">
        <v>0.7</v>
      </c>
      <c r="M50" s="20">
        <v>12.09</v>
      </c>
      <c r="N50" s="21">
        <v>2.7999999999999998E-4</v>
      </c>
      <c r="O50" s="22">
        <v>0.60499999999999998</v>
      </c>
      <c r="P50" s="23">
        <v>4.3999999999999999E-5</v>
      </c>
      <c r="Q50" s="20">
        <v>0.21450771557602299</v>
      </c>
      <c r="R50" s="22">
        <v>1.43254630456695E-2</v>
      </c>
      <c r="S50" s="25"/>
      <c r="T50" s="25"/>
      <c r="U50" s="25"/>
      <c r="V50" s="25"/>
      <c r="W50" s="25"/>
    </row>
    <row r="51" spans="1:26" x14ac:dyDescent="0.25">
      <c r="A51" s="17">
        <v>2017</v>
      </c>
      <c r="B51" s="17">
        <v>2941</v>
      </c>
      <c r="C51" s="18" t="s">
        <v>26</v>
      </c>
      <c r="D51" s="19">
        <v>43118</v>
      </c>
      <c r="E51" s="17">
        <v>7073</v>
      </c>
      <c r="F51" s="18" t="s">
        <v>20</v>
      </c>
      <c r="G51" s="18" t="s">
        <v>18</v>
      </c>
      <c r="H51" s="18" t="s">
        <v>42</v>
      </c>
      <c r="I51" s="17">
        <v>2017</v>
      </c>
      <c r="J51" s="17">
        <v>200</v>
      </c>
      <c r="K51" s="17">
        <v>115</v>
      </c>
      <c r="L51" s="17">
        <v>0.7</v>
      </c>
      <c r="M51" s="20">
        <v>0.26</v>
      </c>
      <c r="N51" s="21">
        <v>3.9999999999999998E-6</v>
      </c>
      <c r="O51" s="22">
        <v>8.9999999999999993E-3</v>
      </c>
      <c r="P51" s="23">
        <v>3.9999999999999998E-7</v>
      </c>
      <c r="Q51" s="20">
        <v>4.6851849359699797E-3</v>
      </c>
      <c r="R51" s="22">
        <v>1.6682097802064299E-4</v>
      </c>
      <c r="S51" s="25">
        <f>Q50-Q51</f>
        <v>0.20982253064005302</v>
      </c>
      <c r="T51" s="25">
        <f>R50-R51</f>
        <v>1.4158642067648856E-2</v>
      </c>
      <c r="U51" s="38">
        <f>S51/365</f>
        <v>5.7485624832891234E-4</v>
      </c>
      <c r="V51" s="38">
        <f>T51/365</f>
        <v>3.8790800185339335E-5</v>
      </c>
      <c r="W51" s="38">
        <f>V51*0.92</f>
        <v>3.568753617051219E-5</v>
      </c>
      <c r="X51" s="25">
        <f>LOOKUP(G51,'Load Factor Adjustment'!$A$2:$A$15,'Load Factor Adjustment'!$D$2:$D$15)</f>
        <v>0.68571428571428572</v>
      </c>
      <c r="Y51" s="38">
        <f>U51*X51</f>
        <v>3.9418714171125417E-4</v>
      </c>
      <c r="Z51" s="38">
        <f>W51*X51</f>
        <v>2.44714533740655E-5</v>
      </c>
    </row>
    <row r="52" spans="1:26" x14ac:dyDescent="0.25">
      <c r="A52" s="17">
        <v>2017</v>
      </c>
      <c r="B52" s="17">
        <v>2942</v>
      </c>
      <c r="C52" s="18" t="s">
        <v>26</v>
      </c>
      <c r="D52" s="19">
        <v>43118</v>
      </c>
      <c r="E52" s="17">
        <v>7070</v>
      </c>
      <c r="F52" s="18" t="s">
        <v>17</v>
      </c>
      <c r="G52" s="18" t="s">
        <v>18</v>
      </c>
      <c r="H52" s="18" t="s">
        <v>19</v>
      </c>
      <c r="I52" s="17">
        <v>1976</v>
      </c>
      <c r="J52" s="17">
        <v>200</v>
      </c>
      <c r="K52" s="17">
        <v>105</v>
      </c>
      <c r="L52" s="17">
        <v>0.7</v>
      </c>
      <c r="M52" s="20">
        <v>12.09</v>
      </c>
      <c r="N52" s="21">
        <v>2.7999999999999998E-4</v>
      </c>
      <c r="O52" s="22">
        <v>0.60499999999999998</v>
      </c>
      <c r="P52" s="23">
        <v>4.3999999999999999E-5</v>
      </c>
      <c r="Q52" s="20">
        <v>0.23764351805881601</v>
      </c>
      <c r="R52" s="22">
        <v>1.6362500081639898E-2</v>
      </c>
      <c r="S52" s="25"/>
      <c r="T52" s="25"/>
      <c r="U52" s="25"/>
      <c r="V52" s="25"/>
      <c r="W52" s="25"/>
    </row>
    <row r="53" spans="1:26" x14ac:dyDescent="0.25">
      <c r="A53" s="17">
        <v>2017</v>
      </c>
      <c r="B53" s="17">
        <v>2942</v>
      </c>
      <c r="C53" s="18" t="s">
        <v>26</v>
      </c>
      <c r="D53" s="19">
        <v>43118</v>
      </c>
      <c r="E53" s="17">
        <v>7071</v>
      </c>
      <c r="F53" s="18" t="s">
        <v>20</v>
      </c>
      <c r="G53" s="18" t="s">
        <v>18</v>
      </c>
      <c r="H53" s="18" t="s">
        <v>42</v>
      </c>
      <c r="I53" s="17">
        <v>2017</v>
      </c>
      <c r="J53" s="17">
        <v>200</v>
      </c>
      <c r="K53" s="17">
        <v>115</v>
      </c>
      <c r="L53" s="17">
        <v>0.7</v>
      </c>
      <c r="M53" s="20">
        <v>0.26</v>
      </c>
      <c r="N53" s="21">
        <v>3.9999999999999998E-6</v>
      </c>
      <c r="O53" s="22">
        <v>8.9999999999999993E-3</v>
      </c>
      <c r="P53" s="23">
        <v>3.9999999999999998E-7</v>
      </c>
      <c r="Q53" s="20">
        <v>4.6851849359699797E-3</v>
      </c>
      <c r="R53" s="22">
        <v>1.6682097802064299E-4</v>
      </c>
      <c r="S53" s="25">
        <f>Q52-Q53</f>
        <v>0.23295833312284603</v>
      </c>
      <c r="T53" s="25">
        <f>R52-R53</f>
        <v>1.6195679103619257E-2</v>
      </c>
      <c r="U53" s="38">
        <f>S53/365</f>
        <v>6.3824200855574251E-4</v>
      </c>
      <c r="V53" s="38">
        <f>T53/365</f>
        <v>4.4371723571559608E-5</v>
      </c>
      <c r="W53" s="38">
        <f>V53*0.92</f>
        <v>4.0821985685834841E-5</v>
      </c>
      <c r="X53" s="25">
        <f>LOOKUP(G53,'Load Factor Adjustment'!$A$2:$A$15,'Load Factor Adjustment'!$D$2:$D$15)</f>
        <v>0.68571428571428572</v>
      </c>
      <c r="Y53" s="38">
        <f>U53*X53</f>
        <v>4.3765166300965201E-4</v>
      </c>
      <c r="Z53" s="38">
        <f>W53*X53</f>
        <v>2.7992218756001034E-5</v>
      </c>
    </row>
    <row r="54" spans="1:26" x14ac:dyDescent="0.25">
      <c r="A54" s="17">
        <v>2017</v>
      </c>
      <c r="B54" s="17">
        <v>2945</v>
      </c>
      <c r="C54" s="18" t="s">
        <v>26</v>
      </c>
      <c r="D54" s="19">
        <v>43118</v>
      </c>
      <c r="E54" s="17">
        <v>7068</v>
      </c>
      <c r="F54" s="18" t="s">
        <v>17</v>
      </c>
      <c r="G54" s="18" t="s">
        <v>18</v>
      </c>
      <c r="H54" s="18" t="s">
        <v>19</v>
      </c>
      <c r="I54" s="17">
        <v>1957</v>
      </c>
      <c r="J54" s="17">
        <v>250</v>
      </c>
      <c r="K54" s="17">
        <v>45</v>
      </c>
      <c r="L54" s="17">
        <v>0.7</v>
      </c>
      <c r="M54" s="20">
        <v>6.51</v>
      </c>
      <c r="N54" s="21">
        <v>9.7999999999999997E-5</v>
      </c>
      <c r="O54" s="22">
        <v>0.54700000000000004</v>
      </c>
      <c r="P54" s="23">
        <v>4.2400000000000001E-5</v>
      </c>
      <c r="Q54" s="20">
        <v>6.6718750516932504E-2</v>
      </c>
      <c r="R54" s="22">
        <v>9.1649302244165599E-3</v>
      </c>
      <c r="S54" s="25"/>
      <c r="T54" s="25"/>
      <c r="U54" s="25"/>
      <c r="V54" s="25"/>
      <c r="W54" s="25"/>
    </row>
    <row r="55" spans="1:26" x14ac:dyDescent="0.25">
      <c r="A55" s="17">
        <v>2017</v>
      </c>
      <c r="B55" s="17">
        <v>2945</v>
      </c>
      <c r="C55" s="18" t="s">
        <v>26</v>
      </c>
      <c r="D55" s="19">
        <v>43118</v>
      </c>
      <c r="E55" s="17">
        <v>7069</v>
      </c>
      <c r="F55" s="18" t="s">
        <v>20</v>
      </c>
      <c r="G55" s="18" t="s">
        <v>18</v>
      </c>
      <c r="H55" s="18" t="s">
        <v>42</v>
      </c>
      <c r="I55" s="17">
        <v>2017</v>
      </c>
      <c r="J55" s="17">
        <v>250</v>
      </c>
      <c r="K55" s="17">
        <v>33</v>
      </c>
      <c r="L55" s="17">
        <v>0.7</v>
      </c>
      <c r="M55" s="20">
        <v>2.75</v>
      </c>
      <c r="N55" s="21">
        <v>5.7000000000000003E-5</v>
      </c>
      <c r="O55" s="22">
        <v>8.9999999999999993E-3</v>
      </c>
      <c r="P55" s="23">
        <v>9.9999999999999995E-7</v>
      </c>
      <c r="Q55" s="20">
        <v>1.79593457677747E-2</v>
      </c>
      <c r="R55" s="22">
        <v>6.5248838995041406E-5</v>
      </c>
      <c r="S55" s="25">
        <f>Q54-Q55</f>
        <v>4.8759404749157804E-2</v>
      </c>
      <c r="T55" s="25">
        <f>R54-R55</f>
        <v>9.0996813854215177E-3</v>
      </c>
      <c r="U55" s="38">
        <f>S55/365</f>
        <v>1.3358741027166523E-4</v>
      </c>
      <c r="V55" s="38">
        <f>T55/365</f>
        <v>2.4930633932661692E-5</v>
      </c>
      <c r="W55" s="38">
        <f>V55*0.92</f>
        <v>2.2936183218048757E-5</v>
      </c>
      <c r="X55" s="25">
        <f>LOOKUP(G55,'Load Factor Adjustment'!$A$2:$A$15,'Load Factor Adjustment'!$D$2:$D$15)</f>
        <v>0.68571428571428572</v>
      </c>
      <c r="Y55" s="38">
        <f>U55*X55</f>
        <v>9.1602795614856151E-5</v>
      </c>
      <c r="Z55" s="38">
        <f>W55*X55</f>
        <v>1.5727668492376289E-5</v>
      </c>
    </row>
    <row r="56" spans="1:26" x14ac:dyDescent="0.25">
      <c r="A56" s="17">
        <v>2017</v>
      </c>
      <c r="B56" s="17">
        <v>2805</v>
      </c>
      <c r="C56" s="18" t="s">
        <v>22</v>
      </c>
      <c r="D56" s="19">
        <v>43119</v>
      </c>
      <c r="E56" s="17">
        <v>7127</v>
      </c>
      <c r="F56" s="18" t="s">
        <v>17</v>
      </c>
      <c r="G56" s="18" t="s">
        <v>18</v>
      </c>
      <c r="H56" s="18" t="s">
        <v>19</v>
      </c>
      <c r="I56" s="17">
        <v>1976</v>
      </c>
      <c r="J56" s="17">
        <v>1000</v>
      </c>
      <c r="K56" s="17">
        <v>61</v>
      </c>
      <c r="L56" s="17">
        <v>0.7</v>
      </c>
      <c r="M56" s="20">
        <v>12.09</v>
      </c>
      <c r="N56" s="21">
        <v>2.7999999999999998E-4</v>
      </c>
      <c r="O56" s="22">
        <v>0.60499999999999998</v>
      </c>
      <c r="P56" s="23">
        <v>4.3999999999999999E-5</v>
      </c>
      <c r="Q56" s="20">
        <v>0.72719907309591802</v>
      </c>
      <c r="R56" s="22">
        <v>5.3327932282448302E-2</v>
      </c>
      <c r="S56" s="25"/>
      <c r="T56" s="25"/>
      <c r="U56" s="25"/>
      <c r="V56" s="25"/>
      <c r="W56" s="25"/>
    </row>
    <row r="57" spans="1:26" x14ac:dyDescent="0.25">
      <c r="A57" s="17">
        <v>2017</v>
      </c>
      <c r="B57" s="17">
        <v>2805</v>
      </c>
      <c r="C57" s="18" t="s">
        <v>22</v>
      </c>
      <c r="D57" s="19">
        <v>43119</v>
      </c>
      <c r="E57" s="17">
        <v>7128</v>
      </c>
      <c r="F57" s="18" t="s">
        <v>20</v>
      </c>
      <c r="G57" s="18" t="s">
        <v>18</v>
      </c>
      <c r="H57" s="18" t="s">
        <v>42</v>
      </c>
      <c r="I57" s="17">
        <v>2017</v>
      </c>
      <c r="J57" s="17">
        <v>1000</v>
      </c>
      <c r="K57" s="17">
        <v>72</v>
      </c>
      <c r="L57" s="17">
        <v>0.7</v>
      </c>
      <c r="M57" s="20">
        <v>2.74</v>
      </c>
      <c r="N57" s="21">
        <v>3.6000000000000001E-5</v>
      </c>
      <c r="O57" s="22">
        <v>8.9999999999999993E-3</v>
      </c>
      <c r="P57" s="23">
        <v>8.9999999999999996E-7</v>
      </c>
      <c r="Q57" s="20">
        <v>0.162222220343122</v>
      </c>
      <c r="R57" s="22">
        <v>7.4999995875655201E-4</v>
      </c>
      <c r="S57" s="25">
        <f>Q56-Q57</f>
        <v>0.56497685275279608</v>
      </c>
      <c r="T57" s="25">
        <f>R56-R57</f>
        <v>5.2577932323691748E-2</v>
      </c>
      <c r="U57" s="38">
        <f>S57/365</f>
        <v>1.5478817883638248E-3</v>
      </c>
      <c r="V57" s="38">
        <f>T57/365</f>
        <v>1.4404912965395E-4</v>
      </c>
      <c r="W57" s="38">
        <f>V57*0.92</f>
        <v>1.3252519928163401E-4</v>
      </c>
      <c r="X57" s="25">
        <f>LOOKUP(G57,'Load Factor Adjustment'!$A$2:$A$15,'Load Factor Adjustment'!$D$2:$D$15)</f>
        <v>0.68571428571428572</v>
      </c>
      <c r="Y57" s="38">
        <f>U57*X57</f>
        <v>1.0614046548780513E-3</v>
      </c>
      <c r="Z57" s="38">
        <f>W57*X57</f>
        <v>9.087442236454904E-5</v>
      </c>
    </row>
    <row r="58" spans="1:26" x14ac:dyDescent="0.25">
      <c r="A58" s="17">
        <v>2017</v>
      </c>
      <c r="B58" s="17">
        <v>2618</v>
      </c>
      <c r="C58" s="18" t="s">
        <v>23</v>
      </c>
      <c r="D58" s="19">
        <v>43124</v>
      </c>
      <c r="E58" s="17">
        <v>7386</v>
      </c>
      <c r="F58" s="18" t="s">
        <v>17</v>
      </c>
      <c r="G58" s="18" t="s">
        <v>18</v>
      </c>
      <c r="H58" s="18" t="s">
        <v>19</v>
      </c>
      <c r="I58" s="17">
        <v>1995</v>
      </c>
      <c r="J58" s="17">
        <v>800</v>
      </c>
      <c r="K58" s="17">
        <v>95</v>
      </c>
      <c r="L58" s="17">
        <v>0.7</v>
      </c>
      <c r="M58" s="20">
        <v>8.17</v>
      </c>
      <c r="N58" s="21">
        <v>1.9000000000000001E-4</v>
      </c>
      <c r="O58" s="22">
        <v>0.47899999999999998</v>
      </c>
      <c r="P58" s="23">
        <v>3.6100000000000003E-5</v>
      </c>
      <c r="Q58" s="20">
        <v>0.61280864031580495</v>
      </c>
      <c r="R58" s="22">
        <v>5.3493207963228498E-2</v>
      </c>
      <c r="S58" s="25"/>
      <c r="T58" s="25"/>
      <c r="U58" s="25"/>
      <c r="V58" s="25"/>
      <c r="W58" s="25"/>
    </row>
    <row r="59" spans="1:26" x14ac:dyDescent="0.25">
      <c r="A59" s="17">
        <v>2017</v>
      </c>
      <c r="B59" s="17">
        <v>2618</v>
      </c>
      <c r="C59" s="18" t="s">
        <v>23</v>
      </c>
      <c r="D59" s="19">
        <v>43124</v>
      </c>
      <c r="E59" s="17">
        <v>7387</v>
      </c>
      <c r="F59" s="18" t="s">
        <v>20</v>
      </c>
      <c r="G59" s="18" t="s">
        <v>18</v>
      </c>
      <c r="H59" s="18" t="s">
        <v>42</v>
      </c>
      <c r="I59" s="17">
        <v>2016</v>
      </c>
      <c r="J59" s="17">
        <v>800</v>
      </c>
      <c r="K59" s="17">
        <v>115</v>
      </c>
      <c r="L59" s="17">
        <v>0.7</v>
      </c>
      <c r="M59" s="20">
        <v>0.26</v>
      </c>
      <c r="N59" s="21">
        <v>3.9999999999999998E-6</v>
      </c>
      <c r="O59" s="22">
        <v>8.9999999999999993E-3</v>
      </c>
      <c r="P59" s="23">
        <v>3.9999999999999998E-7</v>
      </c>
      <c r="Q59" s="20">
        <v>1.9592591579074101E-2</v>
      </c>
      <c r="R59" s="22">
        <v>7.5246909681254601E-4</v>
      </c>
      <c r="S59" s="25">
        <f>Q58-Q59</f>
        <v>0.59321604873673084</v>
      </c>
      <c r="T59" s="25">
        <f>R58-R59</f>
        <v>5.2740738866415955E-2</v>
      </c>
      <c r="U59" s="38">
        <f>S59/365</f>
        <v>1.625249448593783E-3</v>
      </c>
      <c r="V59" s="38">
        <f>T59/365</f>
        <v>1.4449517497648208E-4</v>
      </c>
      <c r="W59" s="38">
        <f>V59*0.92</f>
        <v>1.3293556097836352E-4</v>
      </c>
      <c r="X59" s="25">
        <f>LOOKUP(G59,'Load Factor Adjustment'!$A$2:$A$15,'Load Factor Adjustment'!$D$2:$D$15)</f>
        <v>0.68571428571428572</v>
      </c>
      <c r="Y59" s="38">
        <f>U59*X59</f>
        <v>1.1144567647500226E-3</v>
      </c>
      <c r="Z59" s="38">
        <f>W59*X59</f>
        <v>9.1155813242306413E-5</v>
      </c>
    </row>
    <row r="60" spans="1:26" x14ac:dyDescent="0.25">
      <c r="A60" s="17">
        <v>2017</v>
      </c>
      <c r="B60" s="17">
        <v>2873</v>
      </c>
      <c r="C60" s="18" t="s">
        <v>16</v>
      </c>
      <c r="D60" s="19">
        <v>43124</v>
      </c>
      <c r="E60" s="17">
        <v>7190</v>
      </c>
      <c r="F60" s="18" t="s">
        <v>17</v>
      </c>
      <c r="G60" s="18" t="s">
        <v>18</v>
      </c>
      <c r="H60" s="18" t="s">
        <v>38</v>
      </c>
      <c r="I60" s="17">
        <v>2004</v>
      </c>
      <c r="J60" s="17">
        <v>900</v>
      </c>
      <c r="K60" s="17">
        <v>450</v>
      </c>
      <c r="L60" s="17">
        <v>0.7</v>
      </c>
      <c r="M60" s="20">
        <v>3.79</v>
      </c>
      <c r="N60" s="21">
        <v>5.0000000000000002E-5</v>
      </c>
      <c r="O60" s="22">
        <v>8.7999999999999995E-2</v>
      </c>
      <c r="P60" s="23">
        <v>4.4000000000000002E-6</v>
      </c>
      <c r="Q60" s="20">
        <v>1.3718749599795299</v>
      </c>
      <c r="R60" s="22">
        <v>4.3999998548423597E-2</v>
      </c>
      <c r="S60" s="25"/>
      <c r="T60" s="25"/>
      <c r="U60" s="25"/>
      <c r="V60" s="25"/>
      <c r="W60" s="25"/>
    </row>
    <row r="61" spans="1:26" x14ac:dyDescent="0.25">
      <c r="A61" s="17">
        <v>2017</v>
      </c>
      <c r="B61" s="17">
        <v>2873</v>
      </c>
      <c r="C61" s="18" t="s">
        <v>16</v>
      </c>
      <c r="D61" s="19">
        <v>43124</v>
      </c>
      <c r="E61" s="17">
        <v>7191</v>
      </c>
      <c r="F61" s="18" t="s">
        <v>20</v>
      </c>
      <c r="G61" s="18" t="s">
        <v>18</v>
      </c>
      <c r="H61" s="18" t="s">
        <v>42</v>
      </c>
      <c r="I61" s="17">
        <v>2016</v>
      </c>
      <c r="J61" s="17">
        <v>900</v>
      </c>
      <c r="K61" s="17">
        <v>420</v>
      </c>
      <c r="L61" s="17">
        <v>0.7</v>
      </c>
      <c r="M61" s="20">
        <v>0.26</v>
      </c>
      <c r="N61" s="21">
        <v>3.5999999999999998E-6</v>
      </c>
      <c r="O61" s="22">
        <v>8.9999999999999993E-3</v>
      </c>
      <c r="P61" s="23">
        <v>2.9999999999999999E-7</v>
      </c>
      <c r="Q61" s="20">
        <v>8.05583290485824E-2</v>
      </c>
      <c r="R61" s="22">
        <v>3.0187498495178001E-3</v>
      </c>
      <c r="S61" s="25">
        <f>Q60-Q61</f>
        <v>1.2913166309309476</v>
      </c>
      <c r="T61" s="25">
        <f>R60-R61</f>
        <v>4.0981248698905799E-2</v>
      </c>
      <c r="U61" s="38">
        <f>S61/365</f>
        <v>3.5378537833724594E-3</v>
      </c>
      <c r="V61" s="38">
        <f>T61/365</f>
        <v>1.1227739369563232E-4</v>
      </c>
      <c r="W61" s="38">
        <f>V61*0.92</f>
        <v>1.0329520219998174E-4</v>
      </c>
      <c r="X61" s="25">
        <f>LOOKUP(G61,'Load Factor Adjustment'!$A$2:$A$15,'Load Factor Adjustment'!$D$2:$D$15)</f>
        <v>0.68571428571428572</v>
      </c>
      <c r="Y61" s="38">
        <f>U61*X61</f>
        <v>2.4259568800268296E-3</v>
      </c>
      <c r="Z61" s="38">
        <f>W61*X61</f>
        <v>7.0830995794273196E-5</v>
      </c>
    </row>
    <row r="62" spans="1:26" x14ac:dyDescent="0.25">
      <c r="A62" s="17">
        <v>2017</v>
      </c>
      <c r="B62" s="17">
        <v>2603</v>
      </c>
      <c r="C62" s="18" t="s">
        <v>23</v>
      </c>
      <c r="D62" s="19">
        <v>43126</v>
      </c>
      <c r="E62" s="17">
        <v>7416</v>
      </c>
      <c r="F62" s="18" t="s">
        <v>17</v>
      </c>
      <c r="G62" s="18" t="s">
        <v>18</v>
      </c>
      <c r="H62" s="18" t="s">
        <v>19</v>
      </c>
      <c r="I62" s="17">
        <v>1975</v>
      </c>
      <c r="J62" s="17">
        <v>150</v>
      </c>
      <c r="K62" s="17">
        <v>192</v>
      </c>
      <c r="L62" s="17">
        <v>0.7</v>
      </c>
      <c r="M62" s="20">
        <v>11.16</v>
      </c>
      <c r="N62" s="21">
        <v>2.5999999999999998E-4</v>
      </c>
      <c r="O62" s="22">
        <v>0.39600000000000002</v>
      </c>
      <c r="P62" s="23">
        <v>2.8799999999999999E-5</v>
      </c>
      <c r="Q62" s="20">
        <v>0.28873332513628103</v>
      </c>
      <c r="R62" s="22">
        <v>1.3311999600232599E-2</v>
      </c>
      <c r="S62" s="25"/>
      <c r="T62" s="25"/>
      <c r="U62" s="25"/>
      <c r="V62" s="25"/>
      <c r="W62" s="25"/>
    </row>
    <row r="63" spans="1:26" x14ac:dyDescent="0.25">
      <c r="A63" s="17">
        <v>2017</v>
      </c>
      <c r="B63" s="17">
        <v>2603</v>
      </c>
      <c r="C63" s="18" t="s">
        <v>23</v>
      </c>
      <c r="D63" s="19">
        <v>43126</v>
      </c>
      <c r="E63" s="17">
        <v>7417</v>
      </c>
      <c r="F63" s="18" t="s">
        <v>20</v>
      </c>
      <c r="G63" s="18" t="s">
        <v>18</v>
      </c>
      <c r="H63" s="18" t="s">
        <v>42</v>
      </c>
      <c r="I63" s="17">
        <v>2017</v>
      </c>
      <c r="J63" s="17">
        <v>150</v>
      </c>
      <c r="K63" s="17">
        <v>105</v>
      </c>
      <c r="L63" s="17">
        <v>0.7</v>
      </c>
      <c r="M63" s="20">
        <v>0.26</v>
      </c>
      <c r="N63" s="21">
        <v>3.9999999999999998E-6</v>
      </c>
      <c r="O63" s="22">
        <v>8.9999999999999993E-3</v>
      </c>
      <c r="P63" s="23">
        <v>3.9999999999999998E-7</v>
      </c>
      <c r="Q63" s="20">
        <v>3.1961803851349598E-3</v>
      </c>
      <c r="R63" s="22">
        <v>1.13020826742853E-4</v>
      </c>
      <c r="S63" s="25">
        <f>Q62-Q63</f>
        <v>0.28553714475114605</v>
      </c>
      <c r="T63" s="25">
        <f>R62-R63</f>
        <v>1.3198978773489746E-2</v>
      </c>
      <c r="U63" s="38">
        <f>S63/365</f>
        <v>7.8229354726341383E-4</v>
      </c>
      <c r="V63" s="38">
        <f>T63/365</f>
        <v>3.6161585680793822E-5</v>
      </c>
      <c r="W63" s="38">
        <f>V63*0.92</f>
        <v>3.3268658826330317E-5</v>
      </c>
      <c r="X63" s="25">
        <f>LOOKUP(G63,'Load Factor Adjustment'!$A$2:$A$15,'Load Factor Adjustment'!$D$2:$D$15)</f>
        <v>0.68571428571428572</v>
      </c>
      <c r="Y63" s="38">
        <f>U63*X63</f>
        <v>5.3642986098062658E-4</v>
      </c>
      <c r="Z63" s="38">
        <f>W63*X63</f>
        <v>2.281279462376936E-5</v>
      </c>
    </row>
    <row r="64" spans="1:26" x14ac:dyDescent="0.25">
      <c r="A64" s="17">
        <v>2017</v>
      </c>
      <c r="B64" s="17">
        <v>2769</v>
      </c>
      <c r="C64" s="18" t="s">
        <v>25</v>
      </c>
      <c r="D64" s="19">
        <v>43126</v>
      </c>
      <c r="E64" s="17">
        <v>7588</v>
      </c>
      <c r="F64" s="18" t="s">
        <v>17</v>
      </c>
      <c r="G64" s="18" t="s">
        <v>18</v>
      </c>
      <c r="H64" s="18" t="s">
        <v>19</v>
      </c>
      <c r="I64" s="17">
        <v>1997</v>
      </c>
      <c r="J64" s="17">
        <v>800</v>
      </c>
      <c r="K64" s="17">
        <v>89</v>
      </c>
      <c r="L64" s="17">
        <v>0.7</v>
      </c>
      <c r="M64" s="20">
        <v>8.17</v>
      </c>
      <c r="N64" s="21">
        <v>1.9000000000000001E-4</v>
      </c>
      <c r="O64" s="22">
        <v>0.47899999999999998</v>
      </c>
      <c r="P64" s="23">
        <v>3.6100000000000003E-5</v>
      </c>
      <c r="Q64" s="20">
        <v>0.57410493671691198</v>
      </c>
      <c r="R64" s="22">
        <v>5.0114689565550999E-2</v>
      </c>
      <c r="S64" s="25"/>
      <c r="T64" s="25"/>
      <c r="U64" s="25"/>
      <c r="V64" s="25"/>
      <c r="W64" s="25"/>
    </row>
    <row r="65" spans="1:26" x14ac:dyDescent="0.25">
      <c r="A65" s="17">
        <v>2017</v>
      </c>
      <c r="B65" s="17">
        <v>2769</v>
      </c>
      <c r="C65" s="18" t="s">
        <v>25</v>
      </c>
      <c r="D65" s="19">
        <v>43126</v>
      </c>
      <c r="E65" s="17">
        <v>7589</v>
      </c>
      <c r="F65" s="18" t="s">
        <v>20</v>
      </c>
      <c r="G65" s="18" t="s">
        <v>18</v>
      </c>
      <c r="H65" s="18" t="s">
        <v>42</v>
      </c>
      <c r="I65" s="17">
        <v>2016</v>
      </c>
      <c r="J65" s="17">
        <v>800</v>
      </c>
      <c r="K65" s="17">
        <v>105</v>
      </c>
      <c r="L65" s="17">
        <v>0.7</v>
      </c>
      <c r="M65" s="20">
        <v>0.26</v>
      </c>
      <c r="N65" s="21">
        <v>3.9999999999999998E-6</v>
      </c>
      <c r="O65" s="22">
        <v>8.9999999999999993E-3</v>
      </c>
      <c r="P65" s="23">
        <v>3.9999999999999998E-7</v>
      </c>
      <c r="Q65" s="20">
        <v>1.7888887963502399E-2</v>
      </c>
      <c r="R65" s="22">
        <v>6.8703700143754197E-4</v>
      </c>
      <c r="S65" s="25">
        <f>Q64-Q65</f>
        <v>0.55621604875340958</v>
      </c>
      <c r="T65" s="25">
        <f>R64-R65</f>
        <v>4.942765256411346E-2</v>
      </c>
      <c r="U65" s="38">
        <f>S65/365</f>
        <v>1.5238795856257798E-3</v>
      </c>
      <c r="V65" s="38">
        <f>T65/365</f>
        <v>1.3541822620305056E-4</v>
      </c>
      <c r="W65" s="38">
        <f>V65*0.92</f>
        <v>1.2458476810680652E-4</v>
      </c>
      <c r="X65" s="25">
        <f>LOOKUP(G65,'Load Factor Adjustment'!$A$2:$A$15,'Load Factor Adjustment'!$D$2:$D$15)</f>
        <v>0.68571428571428572</v>
      </c>
      <c r="Y65" s="38">
        <f>U65*X65</f>
        <v>1.0449460015719632E-3</v>
      </c>
      <c r="Z65" s="38">
        <f>W65*X65</f>
        <v>8.5429555273238764E-5</v>
      </c>
    </row>
    <row r="66" spans="1:26" x14ac:dyDescent="0.25">
      <c r="A66" s="17">
        <v>2017</v>
      </c>
      <c r="B66" s="17">
        <v>2701</v>
      </c>
      <c r="C66" s="18" t="s">
        <v>27</v>
      </c>
      <c r="D66" s="19">
        <v>43129</v>
      </c>
      <c r="E66" s="17">
        <v>7308</v>
      </c>
      <c r="F66" s="18" t="s">
        <v>17</v>
      </c>
      <c r="G66" s="18" t="s">
        <v>18</v>
      </c>
      <c r="H66" s="18" t="s">
        <v>19</v>
      </c>
      <c r="I66" s="17">
        <v>1971</v>
      </c>
      <c r="J66" s="17">
        <v>300</v>
      </c>
      <c r="K66" s="17">
        <v>68</v>
      </c>
      <c r="L66" s="17">
        <v>0.7</v>
      </c>
      <c r="M66" s="20">
        <v>12.09</v>
      </c>
      <c r="N66" s="21">
        <v>2.7999999999999998E-4</v>
      </c>
      <c r="O66" s="22">
        <v>0.60499999999999998</v>
      </c>
      <c r="P66" s="23">
        <v>4.3999999999999999E-5</v>
      </c>
      <c r="Q66" s="20">
        <v>0.24319444411732299</v>
      </c>
      <c r="R66" s="22">
        <v>1.78342593206876E-2</v>
      </c>
      <c r="S66" s="25"/>
      <c r="T66" s="25"/>
      <c r="U66" s="25"/>
      <c r="V66" s="25"/>
      <c r="W66" s="25"/>
    </row>
    <row r="67" spans="1:26" x14ac:dyDescent="0.25">
      <c r="A67" s="17">
        <v>2017</v>
      </c>
      <c r="B67" s="17">
        <v>2701</v>
      </c>
      <c r="C67" s="18" t="s">
        <v>27</v>
      </c>
      <c r="D67" s="19">
        <v>43129</v>
      </c>
      <c r="E67" s="17">
        <v>7462</v>
      </c>
      <c r="F67" s="18" t="s">
        <v>20</v>
      </c>
      <c r="G67" s="18" t="s">
        <v>18</v>
      </c>
      <c r="H67" s="18" t="s">
        <v>42</v>
      </c>
      <c r="I67" s="17">
        <v>2017</v>
      </c>
      <c r="J67" s="17">
        <v>300</v>
      </c>
      <c r="K67" s="17">
        <v>74</v>
      </c>
      <c r="L67" s="17">
        <v>0.7</v>
      </c>
      <c r="M67" s="20">
        <v>2.74</v>
      </c>
      <c r="N67" s="21">
        <v>3.6000000000000001E-5</v>
      </c>
      <c r="O67" s="22">
        <v>8.9999999999999993E-3</v>
      </c>
      <c r="P67" s="23">
        <v>8.9999999999999996E-7</v>
      </c>
      <c r="Q67" s="20">
        <v>4.7860184566210003E-2</v>
      </c>
      <c r="R67" s="22">
        <v>1.7729165636826301E-4</v>
      </c>
      <c r="S67" s="25">
        <f>Q66-Q67</f>
        <v>0.195334259551113</v>
      </c>
      <c r="T67" s="25">
        <f>R66-R67</f>
        <v>1.7656967664319338E-2</v>
      </c>
      <c r="U67" s="38">
        <f>S67/365</f>
        <v>5.3516235493455619E-4</v>
      </c>
      <c r="V67" s="38">
        <f>T67/365</f>
        <v>4.8375253874847499E-5</v>
      </c>
      <c r="W67" s="38">
        <f>V67*0.92</f>
        <v>4.4505233564859702E-5</v>
      </c>
      <c r="X67" s="25">
        <f>LOOKUP(G67,'Load Factor Adjustment'!$A$2:$A$15,'Load Factor Adjustment'!$D$2:$D$15)</f>
        <v>0.68571428571428572</v>
      </c>
      <c r="Y67" s="38">
        <f>U67*X67</f>
        <v>3.6696847195512425E-4</v>
      </c>
      <c r="Z67" s="38">
        <f>W67*X67</f>
        <v>3.0517874444475223E-5</v>
      </c>
    </row>
    <row r="68" spans="1:26" x14ac:dyDescent="0.25">
      <c r="A68" s="17">
        <v>2017</v>
      </c>
      <c r="B68" s="17">
        <v>2722</v>
      </c>
      <c r="C68" s="18" t="s">
        <v>16</v>
      </c>
      <c r="D68" s="19">
        <v>43131</v>
      </c>
      <c r="E68" s="17">
        <v>7270</v>
      </c>
      <c r="F68" s="18" t="s">
        <v>17</v>
      </c>
      <c r="G68" s="18" t="s">
        <v>18</v>
      </c>
      <c r="H68" s="18" t="s">
        <v>19</v>
      </c>
      <c r="I68" s="17">
        <v>1979</v>
      </c>
      <c r="J68" s="17">
        <v>600</v>
      </c>
      <c r="K68" s="17">
        <v>80</v>
      </c>
      <c r="L68" s="17">
        <v>0.7</v>
      </c>
      <c r="M68" s="20">
        <v>12.09</v>
      </c>
      <c r="N68" s="21">
        <v>2.7999999999999998E-4</v>
      </c>
      <c r="O68" s="22">
        <v>0.60499999999999998</v>
      </c>
      <c r="P68" s="23">
        <v>4.3999999999999999E-5</v>
      </c>
      <c r="Q68" s="20">
        <v>0.57222222145252599</v>
      </c>
      <c r="R68" s="22">
        <v>4.1962963107500299E-2</v>
      </c>
      <c r="S68" s="25"/>
      <c r="T68" s="25"/>
      <c r="U68" s="25"/>
      <c r="V68" s="25"/>
      <c r="W68" s="25"/>
    </row>
    <row r="69" spans="1:26" x14ac:dyDescent="0.25">
      <c r="A69" s="17">
        <v>2017</v>
      </c>
      <c r="B69" s="17">
        <v>2722</v>
      </c>
      <c r="C69" s="18" t="s">
        <v>16</v>
      </c>
      <c r="D69" s="19">
        <v>43131</v>
      </c>
      <c r="E69" s="17">
        <v>7271</v>
      </c>
      <c r="F69" s="18" t="s">
        <v>20</v>
      </c>
      <c r="G69" s="18" t="s">
        <v>18</v>
      </c>
      <c r="H69" s="18" t="s">
        <v>42</v>
      </c>
      <c r="I69" s="17">
        <v>2017</v>
      </c>
      <c r="J69" s="17">
        <v>600</v>
      </c>
      <c r="K69" s="17">
        <v>85</v>
      </c>
      <c r="L69" s="17">
        <v>0.7</v>
      </c>
      <c r="M69" s="20">
        <v>0.26</v>
      </c>
      <c r="N69" s="21">
        <v>3.4999999999999999E-6</v>
      </c>
      <c r="O69" s="22">
        <v>8.9999999999999993E-3</v>
      </c>
      <c r="P69" s="23">
        <v>8.9999999999999996E-7</v>
      </c>
      <c r="Q69" s="20">
        <v>1.0644675375027101E-2</v>
      </c>
      <c r="R69" s="22">
        <v>4.6041664062719398E-4</v>
      </c>
      <c r="S69" s="25">
        <f>Q68-Q69</f>
        <v>0.56157754607749888</v>
      </c>
      <c r="T69" s="25">
        <f>R68-R69</f>
        <v>4.1502546466873104E-2</v>
      </c>
      <c r="U69" s="38">
        <f>S69/365</f>
        <v>1.5385686193904078E-3</v>
      </c>
      <c r="V69" s="38">
        <f>T69/365</f>
        <v>1.1370560675855645E-4</v>
      </c>
      <c r="W69" s="38">
        <f>V69*0.92</f>
        <v>1.0460915821787194E-4</v>
      </c>
      <c r="X69" s="25">
        <f>LOOKUP(G69,'Load Factor Adjustment'!$A$2:$A$15,'Load Factor Adjustment'!$D$2:$D$15)</f>
        <v>0.68571428571428572</v>
      </c>
      <c r="Y69" s="38">
        <f>U69*X69</f>
        <v>1.0550184818677083E-3</v>
      </c>
      <c r="Z69" s="38">
        <f>W69*X69</f>
        <v>7.1731994206540752E-5</v>
      </c>
    </row>
    <row r="70" spans="1:26" x14ac:dyDescent="0.25">
      <c r="A70" s="17">
        <v>2017</v>
      </c>
      <c r="B70" s="17">
        <v>2870</v>
      </c>
      <c r="C70" s="18" t="s">
        <v>16</v>
      </c>
      <c r="D70" s="19">
        <v>43131</v>
      </c>
      <c r="E70" s="17">
        <v>7200</v>
      </c>
      <c r="F70" s="18" t="s">
        <v>17</v>
      </c>
      <c r="G70" s="18" t="s">
        <v>18</v>
      </c>
      <c r="H70" s="18" t="s">
        <v>19</v>
      </c>
      <c r="I70" s="17">
        <v>1997</v>
      </c>
      <c r="J70" s="17">
        <v>900</v>
      </c>
      <c r="K70" s="17">
        <v>91</v>
      </c>
      <c r="L70" s="17">
        <v>0.7</v>
      </c>
      <c r="M70" s="20">
        <v>8.17</v>
      </c>
      <c r="N70" s="21">
        <v>1.9000000000000001E-4</v>
      </c>
      <c r="O70" s="22">
        <v>0.47899999999999998</v>
      </c>
      <c r="P70" s="23">
        <v>3.6100000000000003E-5</v>
      </c>
      <c r="Q70" s="20">
        <v>0.66038194265611105</v>
      </c>
      <c r="R70" s="22">
        <v>5.7645970160373899E-2</v>
      </c>
      <c r="S70" s="25"/>
      <c r="T70" s="25"/>
      <c r="U70" s="25"/>
      <c r="V70" s="25"/>
      <c r="W70" s="25"/>
    </row>
    <row r="71" spans="1:26" x14ac:dyDescent="0.25">
      <c r="A71" s="17">
        <v>2017</v>
      </c>
      <c r="B71" s="17">
        <v>2870</v>
      </c>
      <c r="C71" s="18" t="s">
        <v>16</v>
      </c>
      <c r="D71" s="19">
        <v>43131</v>
      </c>
      <c r="E71" s="17">
        <v>7201</v>
      </c>
      <c r="F71" s="18" t="s">
        <v>20</v>
      </c>
      <c r="G71" s="18" t="s">
        <v>18</v>
      </c>
      <c r="H71" s="18" t="s">
        <v>42</v>
      </c>
      <c r="I71" s="17">
        <v>2016</v>
      </c>
      <c r="J71" s="17">
        <v>900</v>
      </c>
      <c r="K71" s="17">
        <v>105</v>
      </c>
      <c r="L71" s="17">
        <v>0.7</v>
      </c>
      <c r="M71" s="20">
        <v>2.3199999999999998</v>
      </c>
      <c r="N71" s="21">
        <v>3.0000000000000001E-5</v>
      </c>
      <c r="O71" s="22">
        <v>0.112</v>
      </c>
      <c r="P71" s="23">
        <v>7.9999999999999996E-6</v>
      </c>
      <c r="Q71" s="20">
        <v>0.17901040850175101</v>
      </c>
      <c r="R71" s="22">
        <v>1.07916667283362E-2</v>
      </c>
      <c r="S71" s="25">
        <f>Q70-Q71</f>
        <v>0.48137153415436007</v>
      </c>
      <c r="T71" s="25">
        <f>R70-R71</f>
        <v>4.6854303432037697E-2</v>
      </c>
      <c r="U71" s="38">
        <f>S71/365</f>
        <v>1.3188261209708496E-3</v>
      </c>
      <c r="V71" s="38">
        <f>T71/365</f>
        <v>1.2836795460832246E-4</v>
      </c>
      <c r="W71" s="38">
        <f>V71*0.92</f>
        <v>1.1809851823965667E-4</v>
      </c>
      <c r="X71" s="25">
        <f>LOOKUP(G71,'Load Factor Adjustment'!$A$2:$A$15,'Load Factor Adjustment'!$D$2:$D$15)</f>
        <v>0.68571428571428572</v>
      </c>
      <c r="Y71" s="38">
        <f>U71*X71</f>
        <v>9.0433791152286832E-4</v>
      </c>
      <c r="Z71" s="38">
        <f>W71*X71</f>
        <v>8.098184107862171E-5</v>
      </c>
    </row>
    <row r="72" spans="1:26" x14ac:dyDescent="0.25">
      <c r="A72" s="17">
        <v>2017</v>
      </c>
      <c r="B72" s="17">
        <v>2871</v>
      </c>
      <c r="C72" s="18" t="s">
        <v>16</v>
      </c>
      <c r="D72" s="19">
        <v>43131</v>
      </c>
      <c r="E72" s="17">
        <v>7198</v>
      </c>
      <c r="F72" s="18" t="s">
        <v>17</v>
      </c>
      <c r="G72" s="18" t="s">
        <v>18</v>
      </c>
      <c r="H72" s="18" t="s">
        <v>19</v>
      </c>
      <c r="I72" s="17">
        <v>1981</v>
      </c>
      <c r="J72" s="17">
        <v>900</v>
      </c>
      <c r="K72" s="17">
        <v>192</v>
      </c>
      <c r="L72" s="17">
        <v>0.7</v>
      </c>
      <c r="M72" s="20">
        <v>10.23</v>
      </c>
      <c r="N72" s="21">
        <v>2.4000000000000001E-4</v>
      </c>
      <c r="O72" s="22">
        <v>0.39600000000000002</v>
      </c>
      <c r="P72" s="23">
        <v>2.8799999999999999E-5</v>
      </c>
      <c r="Q72" s="20">
        <v>1.74799989949593</v>
      </c>
      <c r="R72" s="22">
        <v>9.8879996749487303E-2</v>
      </c>
      <c r="S72" s="25"/>
      <c r="T72" s="25"/>
      <c r="U72" s="25"/>
      <c r="V72" s="25"/>
      <c r="W72" s="25"/>
    </row>
    <row r="73" spans="1:26" x14ac:dyDescent="0.25">
      <c r="A73" s="17">
        <v>2017</v>
      </c>
      <c r="B73" s="17">
        <v>2871</v>
      </c>
      <c r="C73" s="18" t="s">
        <v>16</v>
      </c>
      <c r="D73" s="19">
        <v>43131</v>
      </c>
      <c r="E73" s="17">
        <v>7199</v>
      </c>
      <c r="F73" s="18" t="s">
        <v>20</v>
      </c>
      <c r="G73" s="18" t="s">
        <v>18</v>
      </c>
      <c r="H73" s="18" t="s">
        <v>42</v>
      </c>
      <c r="I73" s="17">
        <v>2016</v>
      </c>
      <c r="J73" s="17">
        <v>900</v>
      </c>
      <c r="K73" s="17">
        <v>105</v>
      </c>
      <c r="L73" s="17">
        <v>0.7</v>
      </c>
      <c r="M73" s="20">
        <v>2.3199999999999998</v>
      </c>
      <c r="N73" s="21">
        <v>3.0000000000000001E-5</v>
      </c>
      <c r="O73" s="22">
        <v>0.112</v>
      </c>
      <c r="P73" s="23">
        <v>7.9999999999999996E-6</v>
      </c>
      <c r="Q73" s="20">
        <v>0.17901040850175101</v>
      </c>
      <c r="R73" s="22">
        <v>1.07916667283362E-2</v>
      </c>
      <c r="S73" s="25">
        <f>Q72-Q73</f>
        <v>1.5689894909941791</v>
      </c>
      <c r="T73" s="25">
        <f>R72-R73</f>
        <v>8.8088330021151101E-2</v>
      </c>
      <c r="U73" s="38">
        <f>S73/365</f>
        <v>4.2986013451895315E-3</v>
      </c>
      <c r="V73" s="38">
        <f>T73/365</f>
        <v>2.4133789046890713E-4</v>
      </c>
      <c r="W73" s="38">
        <f>V73*0.92</f>
        <v>2.2203085923139457E-4</v>
      </c>
      <c r="X73" s="25">
        <f>LOOKUP(G73,'Load Factor Adjustment'!$A$2:$A$15,'Load Factor Adjustment'!$D$2:$D$15)</f>
        <v>0.68571428571428572</v>
      </c>
      <c r="Y73" s="38">
        <f>U73*X73</f>
        <v>2.9476123509871075E-3</v>
      </c>
      <c r="Z73" s="38">
        <f>W73*X73</f>
        <v>1.5224973204438485E-4</v>
      </c>
    </row>
    <row r="74" spans="1:26" x14ac:dyDescent="0.25">
      <c r="A74" s="17">
        <v>2017</v>
      </c>
      <c r="B74" s="17">
        <v>2872</v>
      </c>
      <c r="C74" s="18" t="s">
        <v>16</v>
      </c>
      <c r="D74" s="19">
        <v>43131</v>
      </c>
      <c r="E74" s="17">
        <v>7196</v>
      </c>
      <c r="F74" s="18" t="s">
        <v>17</v>
      </c>
      <c r="G74" s="18" t="s">
        <v>18</v>
      </c>
      <c r="H74" s="18" t="s">
        <v>19</v>
      </c>
      <c r="I74" s="17">
        <v>1981</v>
      </c>
      <c r="J74" s="17">
        <v>900</v>
      </c>
      <c r="K74" s="17">
        <v>90</v>
      </c>
      <c r="L74" s="17">
        <v>0.7</v>
      </c>
      <c r="M74" s="20">
        <v>12.09</v>
      </c>
      <c r="N74" s="21">
        <v>2.7999999999999998E-4</v>
      </c>
      <c r="O74" s="22">
        <v>0.60499999999999998</v>
      </c>
      <c r="P74" s="23">
        <v>4.3999999999999999E-5</v>
      </c>
      <c r="Q74" s="20">
        <v>0.96562499870113705</v>
      </c>
      <c r="R74" s="22">
        <v>7.0812500243906701E-2</v>
      </c>
      <c r="S74" s="25"/>
      <c r="T74" s="25"/>
      <c r="U74" s="25"/>
      <c r="V74" s="25"/>
      <c r="W74" s="25"/>
    </row>
    <row r="75" spans="1:26" x14ac:dyDescent="0.25">
      <c r="A75" s="17">
        <v>2017</v>
      </c>
      <c r="B75" s="17">
        <v>2872</v>
      </c>
      <c r="C75" s="18" t="s">
        <v>16</v>
      </c>
      <c r="D75" s="19">
        <v>43131</v>
      </c>
      <c r="E75" s="17">
        <v>7197</v>
      </c>
      <c r="F75" s="18" t="s">
        <v>20</v>
      </c>
      <c r="G75" s="18" t="s">
        <v>18</v>
      </c>
      <c r="H75" s="18" t="s">
        <v>42</v>
      </c>
      <c r="I75" s="17">
        <v>2016</v>
      </c>
      <c r="J75" s="17">
        <v>900</v>
      </c>
      <c r="K75" s="17">
        <v>105</v>
      </c>
      <c r="L75" s="17">
        <v>0.7</v>
      </c>
      <c r="M75" s="20">
        <v>2.3199999999999998</v>
      </c>
      <c r="N75" s="21">
        <v>3.0000000000000001E-5</v>
      </c>
      <c r="O75" s="22">
        <v>0.112</v>
      </c>
      <c r="P75" s="23">
        <v>7.9999999999999996E-6</v>
      </c>
      <c r="Q75" s="20">
        <v>0.17901040850175101</v>
      </c>
      <c r="R75" s="22">
        <v>1.07916667283362E-2</v>
      </c>
      <c r="S75" s="25">
        <f>Q74-Q75</f>
        <v>0.78661459019938607</v>
      </c>
      <c r="T75" s="25">
        <f>R74-R75</f>
        <v>6.0020833515570499E-2</v>
      </c>
      <c r="U75" s="38">
        <f>S75/365</f>
        <v>2.1551084662996879E-3</v>
      </c>
      <c r="V75" s="38">
        <f>T75/365</f>
        <v>1.6444063976868629E-4</v>
      </c>
      <c r="W75" s="38">
        <f>V75*0.92</f>
        <v>1.5128538858719139E-4</v>
      </c>
      <c r="X75" s="25">
        <f>LOOKUP(G75,'Load Factor Adjustment'!$A$2:$A$15,'Load Factor Adjustment'!$D$2:$D$15)</f>
        <v>0.68571428571428572</v>
      </c>
      <c r="Y75" s="38">
        <f>U75*X75</f>
        <v>1.4777886626055003E-3</v>
      </c>
      <c r="Z75" s="38">
        <f>W75*X75</f>
        <v>1.037385521740741E-4</v>
      </c>
    </row>
    <row r="76" spans="1:26" x14ac:dyDescent="0.25">
      <c r="A76" s="17">
        <v>2017</v>
      </c>
      <c r="B76" s="17">
        <v>2765</v>
      </c>
      <c r="C76" s="18" t="s">
        <v>25</v>
      </c>
      <c r="D76" s="19">
        <v>43132</v>
      </c>
      <c r="E76" s="17">
        <v>7596</v>
      </c>
      <c r="F76" s="18" t="s">
        <v>17</v>
      </c>
      <c r="G76" s="18" t="s">
        <v>18</v>
      </c>
      <c r="H76" s="18" t="s">
        <v>19</v>
      </c>
      <c r="I76" s="17">
        <v>1965</v>
      </c>
      <c r="J76" s="17">
        <v>500</v>
      </c>
      <c r="K76" s="17">
        <v>125</v>
      </c>
      <c r="L76" s="17">
        <v>0.7</v>
      </c>
      <c r="M76" s="20">
        <v>13.02</v>
      </c>
      <c r="N76" s="21">
        <v>2.9999999999999997E-4</v>
      </c>
      <c r="O76" s="22">
        <v>0.55400000000000005</v>
      </c>
      <c r="P76" s="23">
        <v>4.0299999999999997E-5</v>
      </c>
      <c r="Q76" s="20">
        <v>0.80150464630196605</v>
      </c>
      <c r="R76" s="22">
        <v>5.0038581097766897E-2</v>
      </c>
      <c r="S76" s="25"/>
      <c r="T76" s="25"/>
      <c r="U76" s="25"/>
      <c r="V76" s="25"/>
      <c r="W76" s="25"/>
    </row>
    <row r="77" spans="1:26" x14ac:dyDescent="0.25">
      <c r="A77" s="17">
        <v>2017</v>
      </c>
      <c r="B77" s="17">
        <v>2765</v>
      </c>
      <c r="C77" s="18" t="s">
        <v>25</v>
      </c>
      <c r="D77" s="19">
        <v>43132</v>
      </c>
      <c r="E77" s="17">
        <v>7597</v>
      </c>
      <c r="F77" s="18" t="s">
        <v>20</v>
      </c>
      <c r="G77" s="18" t="s">
        <v>18</v>
      </c>
      <c r="H77" s="18" t="s">
        <v>42</v>
      </c>
      <c r="I77" s="17">
        <v>2016</v>
      </c>
      <c r="J77" s="17">
        <v>500</v>
      </c>
      <c r="K77" s="17">
        <v>145</v>
      </c>
      <c r="L77" s="17">
        <v>0.7</v>
      </c>
      <c r="M77" s="20">
        <v>0.26</v>
      </c>
      <c r="N77" s="21">
        <v>3.9999999999999998E-6</v>
      </c>
      <c r="O77" s="22">
        <v>8.9999999999999993E-3</v>
      </c>
      <c r="P77" s="23">
        <v>3.9999999999999998E-7</v>
      </c>
      <c r="Q77" s="20">
        <v>1.51041658745335E-2</v>
      </c>
      <c r="R77" s="22">
        <v>5.5941354970052298E-4</v>
      </c>
      <c r="S77" s="25">
        <f>Q76-Q77</f>
        <v>0.7864004804274326</v>
      </c>
      <c r="T77" s="25">
        <f>R76-R77</f>
        <v>4.9479167548066375E-2</v>
      </c>
      <c r="U77" s="38">
        <f>S77/365</f>
        <v>2.1545218641847467E-3</v>
      </c>
      <c r="V77" s="38">
        <f>T77/365</f>
        <v>1.3555936314538732E-4</v>
      </c>
      <c r="W77" s="38">
        <f>V77*0.92</f>
        <v>1.2471461409375634E-4</v>
      </c>
      <c r="X77" s="25">
        <f>LOOKUP(G77,'Load Factor Adjustment'!$A$2:$A$15,'Load Factor Adjustment'!$D$2:$D$15)</f>
        <v>0.68571428571428572</v>
      </c>
      <c r="Y77" s="38">
        <f>U77*X77</f>
        <v>1.477386421155255E-3</v>
      </c>
      <c r="Z77" s="38">
        <f>W77*X77</f>
        <v>8.5518592521432923E-5</v>
      </c>
    </row>
    <row r="78" spans="1:26" x14ac:dyDescent="0.25">
      <c r="A78" s="17">
        <v>2017</v>
      </c>
      <c r="B78" s="17">
        <v>2915</v>
      </c>
      <c r="C78" s="18" t="s">
        <v>27</v>
      </c>
      <c r="D78" s="19">
        <v>43133</v>
      </c>
      <c r="E78" s="17">
        <v>7094</v>
      </c>
      <c r="F78" s="18" t="s">
        <v>17</v>
      </c>
      <c r="G78" s="18" t="s">
        <v>18</v>
      </c>
      <c r="H78" s="18" t="s">
        <v>19</v>
      </c>
      <c r="I78" s="17">
        <v>1973</v>
      </c>
      <c r="J78" s="17">
        <v>700</v>
      </c>
      <c r="K78" s="17">
        <v>200</v>
      </c>
      <c r="L78" s="17">
        <v>0.7</v>
      </c>
      <c r="M78" s="20">
        <v>11.16</v>
      </c>
      <c r="N78" s="21">
        <v>2.5999999999999998E-4</v>
      </c>
      <c r="O78" s="22">
        <v>0.39600000000000002</v>
      </c>
      <c r="P78" s="23">
        <v>2.8799999999999999E-5</v>
      </c>
      <c r="Q78" s="20">
        <v>1.54259255075666</v>
      </c>
      <c r="R78" s="22">
        <v>8.0111108477593895E-2</v>
      </c>
      <c r="S78" s="25"/>
      <c r="T78" s="25"/>
      <c r="U78" s="25"/>
      <c r="V78" s="25"/>
      <c r="W78" s="25"/>
    </row>
    <row r="79" spans="1:26" x14ac:dyDescent="0.25">
      <c r="A79" s="17">
        <v>2017</v>
      </c>
      <c r="B79" s="17">
        <v>2915</v>
      </c>
      <c r="C79" s="18" t="s">
        <v>27</v>
      </c>
      <c r="D79" s="19">
        <v>43133</v>
      </c>
      <c r="E79" s="17">
        <v>7095</v>
      </c>
      <c r="F79" s="18" t="s">
        <v>20</v>
      </c>
      <c r="G79" s="18" t="s">
        <v>18</v>
      </c>
      <c r="H79" s="18" t="s">
        <v>42</v>
      </c>
      <c r="I79" s="17">
        <v>2016</v>
      </c>
      <c r="J79" s="17">
        <v>700</v>
      </c>
      <c r="K79" s="17">
        <v>115</v>
      </c>
      <c r="L79" s="17">
        <v>0.7</v>
      </c>
      <c r="M79" s="20">
        <v>0.26</v>
      </c>
      <c r="N79" s="21">
        <v>3.9999999999999998E-6</v>
      </c>
      <c r="O79" s="22">
        <v>8.9999999999999993E-3</v>
      </c>
      <c r="P79" s="23">
        <v>3.9999999999999998E-7</v>
      </c>
      <c r="Q79" s="20">
        <v>1.7019289239057302E-2</v>
      </c>
      <c r="R79" s="22">
        <v>6.4598762027118998E-4</v>
      </c>
      <c r="S79" s="25">
        <f>Q78-Q79</f>
        <v>1.5255732615176028</v>
      </c>
      <c r="T79" s="25">
        <f>R78-R79</f>
        <v>7.9465120857322699E-2</v>
      </c>
      <c r="U79" s="38">
        <f>S79/365</f>
        <v>4.1796527712811031E-3</v>
      </c>
      <c r="V79" s="38">
        <f>T79/365</f>
        <v>2.1771265988307589E-4</v>
      </c>
      <c r="W79" s="38">
        <f>V79*0.92</f>
        <v>2.0029564709242984E-4</v>
      </c>
      <c r="X79" s="25">
        <f>LOOKUP(G79,'Load Factor Adjustment'!$A$2:$A$15,'Load Factor Adjustment'!$D$2:$D$15)</f>
        <v>0.68571428571428572</v>
      </c>
      <c r="Y79" s="38">
        <f>U79*X79</f>
        <v>2.8660476145927565E-3</v>
      </c>
      <c r="Z79" s="38">
        <f>W79*X79</f>
        <v>1.3734558657766617E-4</v>
      </c>
    </row>
    <row r="80" spans="1:26" x14ac:dyDescent="0.25">
      <c r="A80" s="17">
        <v>2017</v>
      </c>
      <c r="B80" s="17">
        <v>2916</v>
      </c>
      <c r="C80" s="18" t="s">
        <v>27</v>
      </c>
      <c r="D80" s="19">
        <v>43133</v>
      </c>
      <c r="E80" s="17">
        <v>7092</v>
      </c>
      <c r="F80" s="18" t="s">
        <v>17</v>
      </c>
      <c r="G80" s="18" t="s">
        <v>18</v>
      </c>
      <c r="H80" s="18" t="s">
        <v>38</v>
      </c>
      <c r="I80" s="17">
        <v>2004</v>
      </c>
      <c r="J80" s="17">
        <v>800</v>
      </c>
      <c r="K80" s="17">
        <v>99</v>
      </c>
      <c r="L80" s="17">
        <v>0.7</v>
      </c>
      <c r="M80" s="20">
        <v>4.75</v>
      </c>
      <c r="N80" s="21">
        <v>7.1000000000000005E-5</v>
      </c>
      <c r="O80" s="22">
        <v>0.192</v>
      </c>
      <c r="P80" s="23">
        <v>1.4100000000000001E-5</v>
      </c>
      <c r="Q80" s="20">
        <v>0.342344440233675</v>
      </c>
      <c r="R80" s="22">
        <v>2.2073333091670099E-2</v>
      </c>
      <c r="S80" s="25"/>
      <c r="T80" s="25"/>
      <c r="U80" s="25"/>
      <c r="V80" s="25"/>
      <c r="W80" s="25"/>
    </row>
    <row r="81" spans="1:26" x14ac:dyDescent="0.25">
      <c r="A81" s="17">
        <v>2017</v>
      </c>
      <c r="B81" s="17">
        <v>2916</v>
      </c>
      <c r="C81" s="18" t="s">
        <v>27</v>
      </c>
      <c r="D81" s="19">
        <v>43133</v>
      </c>
      <c r="E81" s="17">
        <v>7093</v>
      </c>
      <c r="F81" s="18" t="s">
        <v>20</v>
      </c>
      <c r="G81" s="18" t="s">
        <v>18</v>
      </c>
      <c r="H81" s="18" t="s">
        <v>42</v>
      </c>
      <c r="I81" s="17">
        <v>2016</v>
      </c>
      <c r="J81" s="17">
        <v>800</v>
      </c>
      <c r="K81" s="17">
        <v>115</v>
      </c>
      <c r="L81" s="17">
        <v>0.7</v>
      </c>
      <c r="M81" s="20">
        <v>0.26</v>
      </c>
      <c r="N81" s="21">
        <v>3.9999999999999998E-6</v>
      </c>
      <c r="O81" s="22">
        <v>8.9999999999999993E-3</v>
      </c>
      <c r="P81" s="23">
        <v>3.9999999999999998E-7</v>
      </c>
      <c r="Q81" s="20">
        <v>1.9592591579074101E-2</v>
      </c>
      <c r="R81" s="22">
        <v>7.5246909681254601E-4</v>
      </c>
      <c r="S81" s="25">
        <f>Q80-Q81</f>
        <v>0.32275184865460088</v>
      </c>
      <c r="T81" s="25">
        <f>R80-R81</f>
        <v>2.1320863994857553E-2</v>
      </c>
      <c r="U81" s="38">
        <f>S81/365</f>
        <v>8.842516401495915E-4</v>
      </c>
      <c r="V81" s="38">
        <f>T81/365</f>
        <v>5.8413326013308361E-5</v>
      </c>
      <c r="W81" s="38">
        <f>V81*0.92</f>
        <v>5.3740259932243695E-5</v>
      </c>
      <c r="X81" s="25">
        <f>LOOKUP(G81,'Load Factor Adjustment'!$A$2:$A$15,'Load Factor Adjustment'!$D$2:$D$15)</f>
        <v>0.68571428571428572</v>
      </c>
      <c r="Y81" s="38">
        <f>U81*X81</f>
        <v>6.063439818168628E-4</v>
      </c>
      <c r="Z81" s="38">
        <f>W81*X81</f>
        <v>3.6850463953538532E-5</v>
      </c>
    </row>
    <row r="82" spans="1:26" x14ac:dyDescent="0.25">
      <c r="A82" s="17">
        <v>2017</v>
      </c>
      <c r="B82" s="17">
        <v>2878</v>
      </c>
      <c r="C82" s="18" t="s">
        <v>26</v>
      </c>
      <c r="D82" s="19">
        <v>43137</v>
      </c>
      <c r="E82" s="17">
        <v>7180</v>
      </c>
      <c r="F82" s="18" t="s">
        <v>17</v>
      </c>
      <c r="G82" s="18" t="s">
        <v>18</v>
      </c>
      <c r="H82" s="18" t="s">
        <v>19</v>
      </c>
      <c r="I82" s="17">
        <v>1971</v>
      </c>
      <c r="J82" s="17">
        <v>1000</v>
      </c>
      <c r="K82" s="17">
        <v>187</v>
      </c>
      <c r="L82" s="17">
        <v>0.7</v>
      </c>
      <c r="M82" s="20">
        <v>11.16</v>
      </c>
      <c r="N82" s="21">
        <v>2.5999999999999998E-4</v>
      </c>
      <c r="O82" s="22">
        <v>0.39600000000000002</v>
      </c>
      <c r="P82" s="23">
        <v>2.8799999999999999E-5</v>
      </c>
      <c r="Q82" s="20">
        <v>2.0604629070821101</v>
      </c>
      <c r="R82" s="22">
        <v>0.107005552037929</v>
      </c>
      <c r="S82" s="25"/>
      <c r="T82" s="25"/>
      <c r="U82" s="25"/>
      <c r="V82" s="25"/>
      <c r="W82" s="25"/>
    </row>
    <row r="83" spans="1:26" x14ac:dyDescent="0.25">
      <c r="A83" s="17">
        <v>2017</v>
      </c>
      <c r="B83" s="17">
        <v>2878</v>
      </c>
      <c r="C83" s="18" t="s">
        <v>26</v>
      </c>
      <c r="D83" s="19">
        <v>43137</v>
      </c>
      <c r="E83" s="17">
        <v>7181</v>
      </c>
      <c r="F83" s="18" t="s">
        <v>20</v>
      </c>
      <c r="G83" s="18" t="s">
        <v>18</v>
      </c>
      <c r="H83" s="18" t="s">
        <v>42</v>
      </c>
      <c r="I83" s="17">
        <v>2017</v>
      </c>
      <c r="J83" s="17">
        <v>1000</v>
      </c>
      <c r="K83" s="17">
        <v>105</v>
      </c>
      <c r="L83" s="17">
        <v>0.7</v>
      </c>
      <c r="M83" s="20">
        <v>0.26</v>
      </c>
      <c r="N83" s="21">
        <v>3.9999999999999998E-6</v>
      </c>
      <c r="O83" s="22">
        <v>8.9999999999999993E-3</v>
      </c>
      <c r="P83" s="23">
        <v>3.9999999999999998E-7</v>
      </c>
      <c r="Q83" s="20">
        <v>2.2685184022115001E-2</v>
      </c>
      <c r="R83" s="22">
        <v>8.9120365903115595E-4</v>
      </c>
      <c r="S83" s="25">
        <f>Q82-Q83</f>
        <v>2.0377777230599952</v>
      </c>
      <c r="T83" s="25">
        <f>R82-R83</f>
        <v>0.10611434837889784</v>
      </c>
      <c r="U83" s="38">
        <f>S83/365</f>
        <v>5.5829526659177953E-3</v>
      </c>
      <c r="V83" s="38">
        <f>T83/365</f>
        <v>2.907242421339667E-4</v>
      </c>
      <c r="W83" s="38">
        <f>V83*0.92</f>
        <v>2.6746630276324937E-4</v>
      </c>
      <c r="X83" s="25">
        <f>LOOKUP(G83,'Load Factor Adjustment'!$A$2:$A$15,'Load Factor Adjustment'!$D$2:$D$15)</f>
        <v>0.68571428571428572</v>
      </c>
      <c r="Y83" s="38">
        <f>U83*X83</f>
        <v>3.8283103994864883E-3</v>
      </c>
      <c r="Z83" s="38">
        <f>W83*X83</f>
        <v>1.8340546475194243E-4</v>
      </c>
    </row>
    <row r="84" spans="1:26" x14ac:dyDescent="0.25">
      <c r="A84" s="17">
        <v>2017</v>
      </c>
      <c r="B84" s="17">
        <v>2707</v>
      </c>
      <c r="C84" s="18" t="s">
        <v>27</v>
      </c>
      <c r="D84" s="19">
        <v>43139</v>
      </c>
      <c r="E84" s="17">
        <v>7242</v>
      </c>
      <c r="F84" s="18" t="s">
        <v>17</v>
      </c>
      <c r="G84" s="18" t="s">
        <v>18</v>
      </c>
      <c r="H84" s="18" t="s">
        <v>19</v>
      </c>
      <c r="I84" s="17">
        <v>1979</v>
      </c>
      <c r="J84" s="17">
        <v>500</v>
      </c>
      <c r="K84" s="17">
        <v>97</v>
      </c>
      <c r="L84" s="17">
        <v>0.7</v>
      </c>
      <c r="M84" s="20">
        <v>12.09</v>
      </c>
      <c r="N84" s="21">
        <v>2.7999999999999998E-4</v>
      </c>
      <c r="O84" s="22">
        <v>0.60499999999999998</v>
      </c>
      <c r="P84" s="23">
        <v>4.3999999999999999E-5</v>
      </c>
      <c r="Q84" s="20">
        <v>0.57818286959265597</v>
      </c>
      <c r="R84" s="22">
        <v>4.24000773065367E-2</v>
      </c>
      <c r="S84" s="25"/>
      <c r="T84" s="25"/>
      <c r="U84" s="25"/>
      <c r="V84" s="25"/>
      <c r="W84" s="25"/>
    </row>
    <row r="85" spans="1:26" x14ac:dyDescent="0.25">
      <c r="A85" s="17">
        <v>2017</v>
      </c>
      <c r="B85" s="17">
        <v>2707</v>
      </c>
      <c r="C85" s="18" t="s">
        <v>27</v>
      </c>
      <c r="D85" s="19">
        <v>43139</v>
      </c>
      <c r="E85" s="17">
        <v>7244</v>
      </c>
      <c r="F85" s="18" t="s">
        <v>20</v>
      </c>
      <c r="G85" s="18" t="s">
        <v>18</v>
      </c>
      <c r="H85" s="18" t="s">
        <v>42</v>
      </c>
      <c r="I85" s="17">
        <v>2016</v>
      </c>
      <c r="J85" s="17">
        <v>500</v>
      </c>
      <c r="K85" s="17">
        <v>99</v>
      </c>
      <c r="L85" s="17">
        <v>0.7</v>
      </c>
      <c r="M85" s="20">
        <v>0.26</v>
      </c>
      <c r="N85" s="21">
        <v>3.4999999999999999E-6</v>
      </c>
      <c r="O85" s="22">
        <v>8.9999999999999993E-3</v>
      </c>
      <c r="P85" s="23">
        <v>8.9999999999999996E-7</v>
      </c>
      <c r="Q85" s="20">
        <v>1.0264756409970099E-2</v>
      </c>
      <c r="R85" s="22">
        <v>4.2968747549671101E-4</v>
      </c>
      <c r="S85" s="25">
        <f>Q84-Q85</f>
        <v>0.56791811318268581</v>
      </c>
      <c r="T85" s="25">
        <f>R84-R85</f>
        <v>4.1970389831039991E-2</v>
      </c>
      <c r="U85" s="38">
        <f>S85/365</f>
        <v>1.5559400361169473E-3</v>
      </c>
      <c r="V85" s="38">
        <f>T85/365</f>
        <v>1.1498736940010957E-4</v>
      </c>
      <c r="W85" s="38">
        <f>V85*0.92</f>
        <v>1.0578837984810081E-4</v>
      </c>
      <c r="X85" s="25">
        <f>LOOKUP(G85,'Load Factor Adjustment'!$A$2:$A$15,'Load Factor Adjustment'!$D$2:$D$15)</f>
        <v>0.68571428571428572</v>
      </c>
      <c r="Y85" s="38">
        <f>U85*X85</f>
        <v>1.0669303104801926E-3</v>
      </c>
      <c r="Z85" s="38">
        <f>W85*X85</f>
        <v>7.2540603324411989E-5</v>
      </c>
    </row>
    <row r="86" spans="1:26" x14ac:dyDescent="0.25">
      <c r="A86" s="17">
        <v>2017</v>
      </c>
      <c r="B86" s="17">
        <v>2685</v>
      </c>
      <c r="C86" s="18" t="s">
        <v>26</v>
      </c>
      <c r="D86" s="19">
        <v>43143</v>
      </c>
      <c r="E86" s="17">
        <v>7432</v>
      </c>
      <c r="F86" s="18" t="s">
        <v>17</v>
      </c>
      <c r="G86" s="18" t="s">
        <v>18</v>
      </c>
      <c r="H86" s="18" t="s">
        <v>19</v>
      </c>
      <c r="I86" s="17">
        <v>1968</v>
      </c>
      <c r="J86" s="17">
        <v>800</v>
      </c>
      <c r="K86" s="17">
        <v>113</v>
      </c>
      <c r="L86" s="17">
        <v>0.7</v>
      </c>
      <c r="M86" s="20">
        <v>12.09</v>
      </c>
      <c r="N86" s="21">
        <v>2.7999999999999998E-4</v>
      </c>
      <c r="O86" s="22">
        <v>0.60499999999999998</v>
      </c>
      <c r="P86" s="23">
        <v>4.3999999999999999E-5</v>
      </c>
      <c r="Q86" s="20">
        <v>1.0776851837355901</v>
      </c>
      <c r="R86" s="22">
        <v>7.9030247185792199E-2</v>
      </c>
      <c r="S86" s="25"/>
      <c r="T86" s="25"/>
      <c r="U86" s="25"/>
      <c r="V86" s="25"/>
      <c r="W86" s="25"/>
    </row>
    <row r="87" spans="1:26" x14ac:dyDescent="0.25">
      <c r="A87" s="17">
        <v>2017</v>
      </c>
      <c r="B87" s="17">
        <v>2685</v>
      </c>
      <c r="C87" s="18" t="s">
        <v>26</v>
      </c>
      <c r="D87" s="19">
        <v>43143</v>
      </c>
      <c r="E87" s="17">
        <v>7433</v>
      </c>
      <c r="F87" s="18" t="s">
        <v>20</v>
      </c>
      <c r="G87" s="18" t="s">
        <v>18</v>
      </c>
      <c r="H87" s="18" t="s">
        <v>42</v>
      </c>
      <c r="I87" s="17">
        <v>2017</v>
      </c>
      <c r="J87" s="17">
        <v>800</v>
      </c>
      <c r="K87" s="17">
        <v>100</v>
      </c>
      <c r="L87" s="17">
        <v>0.7</v>
      </c>
      <c r="M87" s="20">
        <v>0.26</v>
      </c>
      <c r="N87" s="21">
        <v>3.9999999999999998E-6</v>
      </c>
      <c r="O87" s="22">
        <v>8.9999999999999993E-3</v>
      </c>
      <c r="P87" s="23">
        <v>3.9999999999999998E-7</v>
      </c>
      <c r="Q87" s="20">
        <v>1.7037036155716601E-2</v>
      </c>
      <c r="R87" s="22">
        <v>6.5432095375004E-4</v>
      </c>
      <c r="S87" s="25">
        <f>Q86-Q87</f>
        <v>1.0606481475798735</v>
      </c>
      <c r="T87" s="25">
        <f>R86-R87</f>
        <v>7.8375926232042162E-2</v>
      </c>
      <c r="U87" s="38">
        <f>S87/365</f>
        <v>2.9058853358352697E-3</v>
      </c>
      <c r="V87" s="38">
        <f>T87/365</f>
        <v>2.1472856501929358E-4</v>
      </c>
      <c r="W87" s="38">
        <f>V87*0.92</f>
        <v>1.9755027981775011E-4</v>
      </c>
      <c r="X87" s="25">
        <f>LOOKUP(G87,'Load Factor Adjustment'!$A$2:$A$15,'Load Factor Adjustment'!$D$2:$D$15)</f>
        <v>0.68571428571428572</v>
      </c>
      <c r="Y87" s="38">
        <f>U87*X87</f>
        <v>1.9926070874298992E-3</v>
      </c>
      <c r="Z87" s="38">
        <f>W87*X87</f>
        <v>1.3546304901788578E-4</v>
      </c>
    </row>
    <row r="88" spans="1:26" x14ac:dyDescent="0.25">
      <c r="A88" s="17">
        <v>2017</v>
      </c>
      <c r="B88" s="17">
        <v>2907</v>
      </c>
      <c r="C88" s="18" t="s">
        <v>27</v>
      </c>
      <c r="D88" s="19">
        <v>43143</v>
      </c>
      <c r="E88" s="17">
        <v>7110</v>
      </c>
      <c r="F88" s="18" t="s">
        <v>17</v>
      </c>
      <c r="G88" s="18" t="s">
        <v>18</v>
      </c>
      <c r="H88" s="18" t="s">
        <v>19</v>
      </c>
      <c r="I88" s="17">
        <v>1971</v>
      </c>
      <c r="J88" s="17">
        <v>260</v>
      </c>
      <c r="K88" s="17">
        <v>150</v>
      </c>
      <c r="L88" s="17">
        <v>0.7</v>
      </c>
      <c r="M88" s="20">
        <v>11.16</v>
      </c>
      <c r="N88" s="21">
        <v>2.5999999999999998E-4</v>
      </c>
      <c r="O88" s="22">
        <v>0.39600000000000002</v>
      </c>
      <c r="P88" s="23">
        <v>2.8799999999999999E-5</v>
      </c>
      <c r="Q88" s="20">
        <v>0.42972221056792798</v>
      </c>
      <c r="R88" s="22">
        <v>2.2316665933043999E-2</v>
      </c>
      <c r="S88" s="25"/>
      <c r="T88" s="25"/>
      <c r="U88" s="25"/>
      <c r="V88" s="25"/>
      <c r="W88" s="25"/>
    </row>
    <row r="89" spans="1:26" x14ac:dyDescent="0.25">
      <c r="A89" s="17">
        <v>2017</v>
      </c>
      <c r="B89" s="17">
        <v>2907</v>
      </c>
      <c r="C89" s="18" t="s">
        <v>27</v>
      </c>
      <c r="D89" s="19">
        <v>43143</v>
      </c>
      <c r="E89" s="17">
        <v>7111</v>
      </c>
      <c r="F89" s="18" t="s">
        <v>20</v>
      </c>
      <c r="G89" s="18" t="s">
        <v>18</v>
      </c>
      <c r="H89" s="18" t="s">
        <v>42</v>
      </c>
      <c r="I89" s="17">
        <v>2017</v>
      </c>
      <c r="J89" s="17">
        <v>260</v>
      </c>
      <c r="K89" s="17">
        <v>143</v>
      </c>
      <c r="L89" s="17">
        <v>0.7</v>
      </c>
      <c r="M89" s="20">
        <v>0.26</v>
      </c>
      <c r="N89" s="21">
        <v>3.9999999999999998E-6</v>
      </c>
      <c r="O89" s="22">
        <v>8.9999999999999993E-3</v>
      </c>
      <c r="P89" s="23">
        <v>3.9999999999999998E-7</v>
      </c>
      <c r="Q89" s="20">
        <v>7.6081292260946403E-3</v>
      </c>
      <c r="R89" s="22">
        <v>2.73112330087566E-4</v>
      </c>
      <c r="S89" s="25">
        <f>Q88-Q89</f>
        <v>0.42211408134183331</v>
      </c>
      <c r="T89" s="25">
        <f>R88-R89</f>
        <v>2.2043553602956432E-2</v>
      </c>
      <c r="U89" s="38">
        <f>S89/365</f>
        <v>1.156476935183105E-3</v>
      </c>
      <c r="V89" s="38">
        <f>T89/365</f>
        <v>6.0393297542346389E-5</v>
      </c>
      <c r="W89" s="38">
        <f>V89*0.92</f>
        <v>5.5561833738958683E-5</v>
      </c>
      <c r="X89" s="25">
        <f>LOOKUP(G89,'Load Factor Adjustment'!$A$2:$A$15,'Load Factor Adjustment'!$D$2:$D$15)</f>
        <v>0.68571428571428572</v>
      </c>
      <c r="Y89" s="38">
        <f>U89*X89</f>
        <v>7.9301275555412919E-4</v>
      </c>
      <c r="Z89" s="38">
        <f>W89*X89</f>
        <v>3.8099543135285955E-5</v>
      </c>
    </row>
    <row r="90" spans="1:26" x14ac:dyDescent="0.25">
      <c r="A90" s="17">
        <v>2017</v>
      </c>
      <c r="B90" s="17">
        <v>2908</v>
      </c>
      <c r="C90" s="18" t="s">
        <v>27</v>
      </c>
      <c r="D90" s="19">
        <v>43143</v>
      </c>
      <c r="E90" s="17">
        <v>7108</v>
      </c>
      <c r="F90" s="18" t="s">
        <v>17</v>
      </c>
      <c r="G90" s="18" t="s">
        <v>18</v>
      </c>
      <c r="H90" s="18" t="s">
        <v>19</v>
      </c>
      <c r="I90" s="17">
        <v>1970</v>
      </c>
      <c r="J90" s="17">
        <v>260</v>
      </c>
      <c r="K90" s="17">
        <v>152</v>
      </c>
      <c r="L90" s="17">
        <v>0.7</v>
      </c>
      <c r="M90" s="20">
        <v>11.16</v>
      </c>
      <c r="N90" s="21">
        <v>2.5999999999999998E-4</v>
      </c>
      <c r="O90" s="22">
        <v>0.39600000000000002</v>
      </c>
      <c r="P90" s="23">
        <v>2.8799999999999999E-5</v>
      </c>
      <c r="Q90" s="20">
        <v>0.43545184004216703</v>
      </c>
      <c r="R90" s="22">
        <v>2.2614221478817899E-2</v>
      </c>
      <c r="S90" s="25"/>
      <c r="T90" s="25"/>
      <c r="U90" s="25"/>
      <c r="V90" s="25"/>
      <c r="W90" s="25"/>
    </row>
    <row r="91" spans="1:26" x14ac:dyDescent="0.25">
      <c r="A91" s="17">
        <v>2017</v>
      </c>
      <c r="B91" s="17">
        <v>2908</v>
      </c>
      <c r="C91" s="18" t="s">
        <v>27</v>
      </c>
      <c r="D91" s="19">
        <v>43143</v>
      </c>
      <c r="E91" s="17">
        <v>7109</v>
      </c>
      <c r="F91" s="18" t="s">
        <v>20</v>
      </c>
      <c r="G91" s="18" t="s">
        <v>18</v>
      </c>
      <c r="H91" s="18" t="s">
        <v>42</v>
      </c>
      <c r="I91" s="17">
        <v>2017</v>
      </c>
      <c r="J91" s="17">
        <v>260</v>
      </c>
      <c r="K91" s="17">
        <v>143</v>
      </c>
      <c r="L91" s="17">
        <v>0.7</v>
      </c>
      <c r="M91" s="20">
        <v>0.26</v>
      </c>
      <c r="N91" s="21">
        <v>3.9999999999999998E-6</v>
      </c>
      <c r="O91" s="22">
        <v>8.9999999999999993E-3</v>
      </c>
      <c r="P91" s="23">
        <v>3.9999999999999998E-7</v>
      </c>
      <c r="Q91" s="20">
        <v>7.6081292260946403E-3</v>
      </c>
      <c r="R91" s="22">
        <v>2.73112330087566E-4</v>
      </c>
      <c r="S91" s="25">
        <f>Q90-Q91</f>
        <v>0.42784371081607236</v>
      </c>
      <c r="T91" s="25">
        <f>R90-R91</f>
        <v>2.2341109148730331E-2</v>
      </c>
      <c r="U91" s="38">
        <f>S91/365</f>
        <v>1.1721745501810201E-3</v>
      </c>
      <c r="V91" s="38">
        <f>T91/365</f>
        <v>6.1208518215699533E-5</v>
      </c>
      <c r="W91" s="38">
        <f>V91*0.92</f>
        <v>5.6311836758443571E-5</v>
      </c>
      <c r="X91" s="25">
        <f>LOOKUP(G91,'Load Factor Adjustment'!$A$2:$A$15,'Load Factor Adjustment'!$D$2:$D$15)</f>
        <v>0.68571428571428572</v>
      </c>
      <c r="Y91" s="38">
        <f>U91*X91</f>
        <v>8.0377683440984241E-4</v>
      </c>
      <c r="Z91" s="38">
        <f>W91*X91</f>
        <v>3.8613830920075595E-5</v>
      </c>
    </row>
    <row r="92" spans="1:26" x14ac:dyDescent="0.25">
      <c r="A92" s="17">
        <v>2017</v>
      </c>
      <c r="B92" s="17">
        <v>2909</v>
      </c>
      <c r="C92" s="18" t="s">
        <v>27</v>
      </c>
      <c r="D92" s="19">
        <v>43143</v>
      </c>
      <c r="E92" s="17">
        <v>7106</v>
      </c>
      <c r="F92" s="18" t="s">
        <v>17</v>
      </c>
      <c r="G92" s="18" t="s">
        <v>18</v>
      </c>
      <c r="H92" s="18" t="s">
        <v>19</v>
      </c>
      <c r="I92" s="17">
        <v>1985</v>
      </c>
      <c r="J92" s="17">
        <v>260</v>
      </c>
      <c r="K92" s="17">
        <v>138</v>
      </c>
      <c r="L92" s="17">
        <v>0.7</v>
      </c>
      <c r="M92" s="20">
        <v>10.23</v>
      </c>
      <c r="N92" s="21">
        <v>2.4000000000000001E-4</v>
      </c>
      <c r="O92" s="22">
        <v>0.39600000000000002</v>
      </c>
      <c r="P92" s="23">
        <v>2.8799999999999999E-5</v>
      </c>
      <c r="Q92" s="20">
        <v>0.347138979800243</v>
      </c>
      <c r="R92" s="22">
        <v>1.8633679410116899E-2</v>
      </c>
      <c r="S92" s="25"/>
      <c r="T92" s="25"/>
      <c r="U92" s="25"/>
      <c r="V92" s="25"/>
      <c r="W92" s="25"/>
    </row>
    <row r="93" spans="1:26" x14ac:dyDescent="0.25">
      <c r="A93" s="17">
        <v>2017</v>
      </c>
      <c r="B93" s="17">
        <v>2909</v>
      </c>
      <c r="C93" s="18" t="s">
        <v>27</v>
      </c>
      <c r="D93" s="19">
        <v>43143</v>
      </c>
      <c r="E93" s="17">
        <v>7107</v>
      </c>
      <c r="F93" s="18" t="s">
        <v>20</v>
      </c>
      <c r="G93" s="18" t="s">
        <v>18</v>
      </c>
      <c r="H93" s="18" t="s">
        <v>42</v>
      </c>
      <c r="I93" s="17">
        <v>2017</v>
      </c>
      <c r="J93" s="17">
        <v>260</v>
      </c>
      <c r="K93" s="17">
        <v>143</v>
      </c>
      <c r="L93" s="17">
        <v>0.7</v>
      </c>
      <c r="M93" s="20">
        <v>0.26</v>
      </c>
      <c r="N93" s="21">
        <v>3.9999999999999998E-6</v>
      </c>
      <c r="O93" s="22">
        <v>8.9999999999999993E-3</v>
      </c>
      <c r="P93" s="23">
        <v>3.9999999999999998E-7</v>
      </c>
      <c r="Q93" s="20">
        <v>7.6081292260946403E-3</v>
      </c>
      <c r="R93" s="22">
        <v>2.73112330087566E-4</v>
      </c>
      <c r="S93" s="25">
        <f>Q92-Q93</f>
        <v>0.33953085057414834</v>
      </c>
      <c r="T93" s="25">
        <f>R92-R93</f>
        <v>1.8360567080029332E-2</v>
      </c>
      <c r="U93" s="38">
        <f>S93/365</f>
        <v>9.3022150842232416E-4</v>
      </c>
      <c r="V93" s="38">
        <f>T93/365</f>
        <v>5.0302923506929675E-5</v>
      </c>
      <c r="W93" s="38">
        <f>V93*0.92</f>
        <v>4.6278689626375306E-5</v>
      </c>
      <c r="X93" s="25">
        <f>LOOKUP(G93,'Load Factor Adjustment'!$A$2:$A$15,'Load Factor Adjustment'!$D$2:$D$15)</f>
        <v>0.68571428571428572</v>
      </c>
      <c r="Y93" s="38">
        <f>U93*X93</f>
        <v>6.3786617720387945E-4</v>
      </c>
      <c r="Z93" s="38">
        <f>W93*X93</f>
        <v>3.1733958600943066E-5</v>
      </c>
    </row>
    <row r="94" spans="1:26" x14ac:dyDescent="0.25">
      <c r="A94" s="17">
        <v>2017</v>
      </c>
      <c r="B94" s="17">
        <v>2910</v>
      </c>
      <c r="C94" s="18" t="s">
        <v>27</v>
      </c>
      <c r="D94" s="19">
        <v>43143</v>
      </c>
      <c r="E94" s="17">
        <v>7104</v>
      </c>
      <c r="F94" s="18" t="s">
        <v>17</v>
      </c>
      <c r="G94" s="18" t="s">
        <v>18</v>
      </c>
      <c r="H94" s="18" t="s">
        <v>19</v>
      </c>
      <c r="I94" s="17">
        <v>1970</v>
      </c>
      <c r="J94" s="17">
        <v>260</v>
      </c>
      <c r="K94" s="17">
        <v>134</v>
      </c>
      <c r="L94" s="17">
        <v>0.7</v>
      </c>
      <c r="M94" s="20">
        <v>11.16</v>
      </c>
      <c r="N94" s="21">
        <v>2.5999999999999998E-4</v>
      </c>
      <c r="O94" s="22">
        <v>0.39600000000000002</v>
      </c>
      <c r="P94" s="23">
        <v>2.8799999999999999E-5</v>
      </c>
      <c r="Q94" s="20">
        <v>0.38388517477401501</v>
      </c>
      <c r="R94" s="22">
        <v>1.9936221566852701E-2</v>
      </c>
      <c r="S94" s="25"/>
      <c r="T94" s="25"/>
      <c r="U94" s="25"/>
      <c r="V94" s="25"/>
      <c r="W94" s="25"/>
    </row>
    <row r="95" spans="1:26" x14ac:dyDescent="0.25">
      <c r="A95" s="17">
        <v>2017</v>
      </c>
      <c r="B95" s="17">
        <v>2910</v>
      </c>
      <c r="C95" s="18" t="s">
        <v>27</v>
      </c>
      <c r="D95" s="19">
        <v>43143</v>
      </c>
      <c r="E95" s="17">
        <v>7105</v>
      </c>
      <c r="F95" s="18" t="s">
        <v>20</v>
      </c>
      <c r="G95" s="18" t="s">
        <v>18</v>
      </c>
      <c r="H95" s="18" t="s">
        <v>42</v>
      </c>
      <c r="I95" s="17">
        <v>2017</v>
      </c>
      <c r="J95" s="17">
        <v>260</v>
      </c>
      <c r="K95" s="17">
        <v>164</v>
      </c>
      <c r="L95" s="17">
        <v>0.7</v>
      </c>
      <c r="M95" s="20">
        <v>0.26</v>
      </c>
      <c r="N95" s="21">
        <v>3.9999999999999998E-6</v>
      </c>
      <c r="O95" s="22">
        <v>8.9999999999999993E-3</v>
      </c>
      <c r="P95" s="23">
        <v>3.9999999999999998E-7</v>
      </c>
      <c r="Q95" s="20">
        <v>8.7254069446120307E-3</v>
      </c>
      <c r="R95" s="22">
        <v>3.1321973520532099E-4</v>
      </c>
      <c r="S95" s="25">
        <f>Q94-Q95</f>
        <v>0.37515976782940297</v>
      </c>
      <c r="T95" s="25">
        <f>R94-R95</f>
        <v>1.962300183164738E-2</v>
      </c>
      <c r="U95" s="38">
        <f>S95/365</f>
        <v>1.0278349803545287E-3</v>
      </c>
      <c r="V95" s="38">
        <f>T95/365</f>
        <v>5.3761648853828437E-5</v>
      </c>
      <c r="W95" s="38">
        <f>V95*0.92</f>
        <v>4.9460716945522167E-5</v>
      </c>
      <c r="X95" s="25">
        <f>LOOKUP(G95,'Load Factor Adjustment'!$A$2:$A$15,'Load Factor Adjustment'!$D$2:$D$15)</f>
        <v>0.68571428571428572</v>
      </c>
      <c r="Y95" s="38">
        <f>U95*X95</f>
        <v>7.0480112938596257E-4</v>
      </c>
      <c r="Z95" s="38">
        <f>W95*X95</f>
        <v>3.3915920191215201E-5</v>
      </c>
    </row>
    <row r="96" spans="1:26" x14ac:dyDescent="0.25">
      <c r="A96" s="17">
        <v>2017</v>
      </c>
      <c r="B96" s="17">
        <v>2912</v>
      </c>
      <c r="C96" s="18" t="s">
        <v>27</v>
      </c>
      <c r="D96" s="19">
        <v>43143</v>
      </c>
      <c r="E96" s="17">
        <v>7100</v>
      </c>
      <c r="F96" s="18" t="s">
        <v>17</v>
      </c>
      <c r="G96" s="18" t="s">
        <v>18</v>
      </c>
      <c r="H96" s="18" t="s">
        <v>19</v>
      </c>
      <c r="I96" s="17">
        <v>1967</v>
      </c>
      <c r="J96" s="17">
        <v>260</v>
      </c>
      <c r="K96" s="17">
        <v>120</v>
      </c>
      <c r="L96" s="17">
        <v>0.7</v>
      </c>
      <c r="M96" s="20">
        <v>13.02</v>
      </c>
      <c r="N96" s="21">
        <v>2.9999999999999997E-4</v>
      </c>
      <c r="O96" s="22">
        <v>0.55400000000000005</v>
      </c>
      <c r="P96" s="23">
        <v>4.0299999999999997E-5</v>
      </c>
      <c r="Q96" s="20">
        <v>0.40011111943394201</v>
      </c>
      <c r="R96" s="22">
        <v>2.49792596840052E-2</v>
      </c>
      <c r="S96" s="25"/>
      <c r="T96" s="25"/>
      <c r="U96" s="25"/>
      <c r="V96" s="25"/>
      <c r="W96" s="25"/>
    </row>
    <row r="97" spans="1:26" x14ac:dyDescent="0.25">
      <c r="A97" s="17">
        <v>2017</v>
      </c>
      <c r="B97" s="17">
        <v>2912</v>
      </c>
      <c r="C97" s="18" t="s">
        <v>27</v>
      </c>
      <c r="D97" s="19">
        <v>43143</v>
      </c>
      <c r="E97" s="17">
        <v>7101</v>
      </c>
      <c r="F97" s="18" t="s">
        <v>20</v>
      </c>
      <c r="G97" s="18" t="s">
        <v>18</v>
      </c>
      <c r="H97" s="18" t="s">
        <v>42</v>
      </c>
      <c r="I97" s="17">
        <v>2017</v>
      </c>
      <c r="J97" s="17">
        <v>260</v>
      </c>
      <c r="K97" s="17">
        <v>143</v>
      </c>
      <c r="L97" s="17">
        <v>0.7</v>
      </c>
      <c r="M97" s="20">
        <v>0.26</v>
      </c>
      <c r="N97" s="21">
        <v>3.9999999999999998E-6</v>
      </c>
      <c r="O97" s="22">
        <v>8.9999999999999993E-3</v>
      </c>
      <c r="P97" s="23">
        <v>3.9999999999999998E-7</v>
      </c>
      <c r="Q97" s="20">
        <v>7.6081292260946403E-3</v>
      </c>
      <c r="R97" s="22">
        <v>2.73112330087566E-4</v>
      </c>
      <c r="S97" s="25">
        <f>Q96-Q97</f>
        <v>0.39250299020784735</v>
      </c>
      <c r="T97" s="25">
        <f>R96-R97</f>
        <v>2.4706147353917633E-2</v>
      </c>
      <c r="U97" s="38">
        <f>S97/365</f>
        <v>1.0753506581036914E-3</v>
      </c>
      <c r="V97" s="38">
        <f>T97/365</f>
        <v>6.7688074942240083E-5</v>
      </c>
      <c r="W97" s="38">
        <f>V97*0.92</f>
        <v>6.2273028946860877E-5</v>
      </c>
      <c r="X97" s="25">
        <f>LOOKUP(G97,'Load Factor Adjustment'!$A$2:$A$15,'Load Factor Adjustment'!$D$2:$D$15)</f>
        <v>0.68571428571428572</v>
      </c>
      <c r="Y97" s="38">
        <f>U97*X97</f>
        <v>7.3738330841395983E-4</v>
      </c>
      <c r="Z97" s="38">
        <f>W97*X97</f>
        <v>4.2701505563561748E-5</v>
      </c>
    </row>
    <row r="98" spans="1:26" x14ac:dyDescent="0.25">
      <c r="A98" s="17">
        <v>2015</v>
      </c>
      <c r="B98" s="17">
        <v>2609</v>
      </c>
      <c r="C98" s="18" t="s">
        <v>23</v>
      </c>
      <c r="D98" s="19">
        <v>43146</v>
      </c>
      <c r="E98" s="17">
        <v>7404</v>
      </c>
      <c r="F98" s="18" t="s">
        <v>17</v>
      </c>
      <c r="G98" s="18" t="s">
        <v>18</v>
      </c>
      <c r="H98" s="18" t="s">
        <v>19</v>
      </c>
      <c r="I98" s="17">
        <v>1965</v>
      </c>
      <c r="J98" s="17">
        <v>1000</v>
      </c>
      <c r="K98" s="17">
        <v>64</v>
      </c>
      <c r="L98" s="17">
        <v>0.7</v>
      </c>
      <c r="M98" s="20">
        <v>12.09</v>
      </c>
      <c r="N98" s="21">
        <v>2.7999999999999998E-4</v>
      </c>
      <c r="O98" s="22">
        <v>0.60499999999999998</v>
      </c>
      <c r="P98" s="23">
        <v>4.3999999999999999E-5</v>
      </c>
      <c r="Q98" s="20">
        <v>0.76296296193670099</v>
      </c>
      <c r="R98" s="22">
        <v>5.5950617476666999E-2</v>
      </c>
      <c r="S98" s="25"/>
      <c r="T98" s="25"/>
      <c r="U98" s="25"/>
      <c r="V98" s="25"/>
      <c r="W98" s="25"/>
    </row>
    <row r="99" spans="1:26" x14ac:dyDescent="0.25">
      <c r="A99" s="17">
        <v>2015</v>
      </c>
      <c r="B99" s="17">
        <v>2609</v>
      </c>
      <c r="C99" s="18" t="s">
        <v>23</v>
      </c>
      <c r="D99" s="19">
        <v>43146</v>
      </c>
      <c r="E99" s="17">
        <v>7405</v>
      </c>
      <c r="F99" s="18" t="s">
        <v>20</v>
      </c>
      <c r="G99" s="18" t="s">
        <v>18</v>
      </c>
      <c r="H99" s="18" t="s">
        <v>42</v>
      </c>
      <c r="I99" s="17">
        <v>2017</v>
      </c>
      <c r="J99" s="17">
        <v>1000</v>
      </c>
      <c r="K99" s="17">
        <v>80</v>
      </c>
      <c r="L99" s="17">
        <v>0.7</v>
      </c>
      <c r="M99" s="20">
        <v>0.26</v>
      </c>
      <c r="N99" s="21">
        <v>3.4999999999999999E-6</v>
      </c>
      <c r="O99" s="22">
        <v>8.9999999999999993E-3</v>
      </c>
      <c r="P99" s="23">
        <v>8.9999999999999996E-7</v>
      </c>
      <c r="Q99" s="20">
        <v>1.7129628764042799E-2</v>
      </c>
      <c r="R99" s="22">
        <v>8.3333328750728004E-4</v>
      </c>
      <c r="S99" s="25">
        <f>Q98-Q99</f>
        <v>0.74583333317265821</v>
      </c>
      <c r="T99" s="25">
        <f>R98-R99</f>
        <v>5.5117284189159718E-2</v>
      </c>
      <c r="U99" s="38">
        <f>S99/365</f>
        <v>2.0433789949935843E-3</v>
      </c>
      <c r="V99" s="38">
        <f>T99/365</f>
        <v>1.5100625805249238E-4</v>
      </c>
      <c r="W99" s="38">
        <f>V99*0.92</f>
        <v>1.3892575740829299E-4</v>
      </c>
      <c r="X99" s="25">
        <f>LOOKUP(G99,'Load Factor Adjustment'!$A$2:$A$15,'Load Factor Adjustment'!$D$2:$D$15)</f>
        <v>0.68571428571428572</v>
      </c>
      <c r="Y99" s="38">
        <f>U99*X99</f>
        <v>1.4011741679956005E-3</v>
      </c>
      <c r="Z99" s="38">
        <f>W99*X99</f>
        <v>9.526337650854377E-5</v>
      </c>
    </row>
    <row r="100" spans="1:26" x14ac:dyDescent="0.25">
      <c r="A100" s="17">
        <v>2017</v>
      </c>
      <c r="B100" s="17">
        <v>2737</v>
      </c>
      <c r="C100" s="18" t="s">
        <v>27</v>
      </c>
      <c r="D100" s="19">
        <v>43146</v>
      </c>
      <c r="E100" s="17">
        <v>7232</v>
      </c>
      <c r="F100" s="18" t="s">
        <v>17</v>
      </c>
      <c r="G100" s="18" t="s">
        <v>18</v>
      </c>
      <c r="H100" s="18" t="s">
        <v>19</v>
      </c>
      <c r="I100" s="17">
        <v>1980</v>
      </c>
      <c r="J100" s="17">
        <v>200</v>
      </c>
      <c r="K100" s="17">
        <v>98</v>
      </c>
      <c r="L100" s="17">
        <v>0.7</v>
      </c>
      <c r="M100" s="20">
        <v>12.09</v>
      </c>
      <c r="N100" s="21">
        <v>2.7999999999999998E-4</v>
      </c>
      <c r="O100" s="22">
        <v>0.60499999999999998</v>
      </c>
      <c r="P100" s="23">
        <v>4.3999999999999999E-5</v>
      </c>
      <c r="Q100" s="20">
        <v>0.218412962501118</v>
      </c>
      <c r="R100" s="22">
        <v>1.47393210687595E-2</v>
      </c>
      <c r="S100" s="25"/>
      <c r="T100" s="25"/>
      <c r="U100" s="25"/>
      <c r="V100" s="25"/>
      <c r="W100" s="25"/>
    </row>
    <row r="101" spans="1:26" x14ac:dyDescent="0.25">
      <c r="A101" s="17">
        <v>2017</v>
      </c>
      <c r="B101" s="17">
        <v>2737</v>
      </c>
      <c r="C101" s="18" t="s">
        <v>27</v>
      </c>
      <c r="D101" s="19">
        <v>43146</v>
      </c>
      <c r="E101" s="17">
        <v>7233</v>
      </c>
      <c r="F101" s="18" t="s">
        <v>20</v>
      </c>
      <c r="G101" s="18" t="s">
        <v>18</v>
      </c>
      <c r="H101" s="18" t="s">
        <v>42</v>
      </c>
      <c r="I101" s="17">
        <v>2017</v>
      </c>
      <c r="J101" s="17">
        <v>200</v>
      </c>
      <c r="K101" s="17">
        <v>105</v>
      </c>
      <c r="L101" s="17">
        <v>0.7</v>
      </c>
      <c r="M101" s="20">
        <v>0.26</v>
      </c>
      <c r="N101" s="21">
        <v>3.9999999999999998E-6</v>
      </c>
      <c r="O101" s="22">
        <v>8.9999999999999993E-3</v>
      </c>
      <c r="P101" s="23">
        <v>3.9999999999999998E-7</v>
      </c>
      <c r="Q101" s="20">
        <v>4.2777775502334603E-3</v>
      </c>
      <c r="R101" s="22">
        <v>1.5231480601884801E-4</v>
      </c>
      <c r="S101" s="25">
        <f>Q100-Q101</f>
        <v>0.21413518495088454</v>
      </c>
      <c r="T101" s="25">
        <f>R100-R101</f>
        <v>1.4587006262740652E-2</v>
      </c>
      <c r="U101" s="38">
        <f>S101/365</f>
        <v>5.8667173959146455E-4</v>
      </c>
      <c r="V101" s="38">
        <f>T101/365</f>
        <v>3.9964400719837404E-5</v>
      </c>
      <c r="W101" s="38">
        <f>V101*0.92</f>
        <v>3.6767248662250413E-5</v>
      </c>
      <c r="X101" s="25">
        <f>LOOKUP(G101,'Load Factor Adjustment'!$A$2:$A$15,'Load Factor Adjustment'!$D$2:$D$15)</f>
        <v>0.68571428571428572</v>
      </c>
      <c r="Y101" s="38">
        <f>U101*X101</f>
        <v>4.0228919286271854E-4</v>
      </c>
      <c r="Z101" s="38">
        <f>W101*X101</f>
        <v>2.5211827654114568E-5</v>
      </c>
    </row>
    <row r="102" spans="1:26" x14ac:dyDescent="0.25">
      <c r="A102" s="17">
        <v>2017</v>
      </c>
      <c r="B102" s="17">
        <v>2626</v>
      </c>
      <c r="C102" s="18" t="s">
        <v>28</v>
      </c>
      <c r="D102" s="19">
        <v>43147</v>
      </c>
      <c r="E102" s="17">
        <v>7359</v>
      </c>
      <c r="F102" s="18" t="s">
        <v>17</v>
      </c>
      <c r="G102" s="18" t="s">
        <v>18</v>
      </c>
      <c r="H102" s="18" t="s">
        <v>19</v>
      </c>
      <c r="I102" s="17">
        <v>1982</v>
      </c>
      <c r="J102" s="17">
        <v>250</v>
      </c>
      <c r="K102" s="17">
        <v>60</v>
      </c>
      <c r="L102" s="17">
        <v>0.7</v>
      </c>
      <c r="M102" s="20">
        <v>12.09</v>
      </c>
      <c r="N102" s="21">
        <v>2.7999999999999998E-4</v>
      </c>
      <c r="O102" s="22">
        <v>0.60499999999999998</v>
      </c>
      <c r="P102" s="23">
        <v>4.3999999999999999E-5</v>
      </c>
      <c r="Q102" s="20">
        <v>0.172337962659698</v>
      </c>
      <c r="R102" s="22">
        <v>1.2094907461965501E-2</v>
      </c>
      <c r="S102" s="25"/>
      <c r="T102" s="25"/>
      <c r="U102" s="25"/>
      <c r="V102" s="25"/>
      <c r="W102" s="25"/>
    </row>
    <row r="103" spans="1:26" x14ac:dyDescent="0.25">
      <c r="A103" s="17">
        <v>2017</v>
      </c>
      <c r="B103" s="17">
        <v>2626</v>
      </c>
      <c r="C103" s="18" t="s">
        <v>28</v>
      </c>
      <c r="D103" s="19">
        <v>43147</v>
      </c>
      <c r="E103" s="17">
        <v>7360</v>
      </c>
      <c r="F103" s="18" t="s">
        <v>20</v>
      </c>
      <c r="G103" s="18" t="s">
        <v>18</v>
      </c>
      <c r="H103" s="18" t="s">
        <v>42</v>
      </c>
      <c r="I103" s="17">
        <v>2017</v>
      </c>
      <c r="J103" s="17">
        <v>250</v>
      </c>
      <c r="K103" s="17">
        <v>74</v>
      </c>
      <c r="L103" s="17">
        <v>0.7</v>
      </c>
      <c r="M103" s="20">
        <v>2.74</v>
      </c>
      <c r="N103" s="21">
        <v>3.6000000000000001E-5</v>
      </c>
      <c r="O103" s="22">
        <v>8.9999999999999993E-3</v>
      </c>
      <c r="P103" s="23">
        <v>8.9999999999999996E-7</v>
      </c>
      <c r="Q103" s="20">
        <v>3.9755014913929798E-2</v>
      </c>
      <c r="R103" s="22">
        <v>1.44531241561945E-4</v>
      </c>
      <c r="S103" s="25">
        <f>Q102-Q103</f>
        <v>0.1325829477457682</v>
      </c>
      <c r="T103" s="25">
        <f>R102-R103</f>
        <v>1.1950376220403555E-2</v>
      </c>
      <c r="U103" s="38">
        <f>S103/365</f>
        <v>3.6324095272813209E-4</v>
      </c>
      <c r="V103" s="38">
        <f>T103/365</f>
        <v>3.2740756768228922E-5</v>
      </c>
      <c r="W103" s="38">
        <f>V103*0.92</f>
        <v>3.012149622677061E-5</v>
      </c>
      <c r="X103" s="25">
        <f>LOOKUP(G103,'Load Factor Adjustment'!$A$2:$A$15,'Load Factor Adjustment'!$D$2:$D$15)</f>
        <v>0.68571428571428572</v>
      </c>
      <c r="Y103" s="38">
        <f>U103*X103</f>
        <v>2.4907951044214773E-4</v>
      </c>
      <c r="Z103" s="38">
        <f>W103*X103</f>
        <v>2.065474026978556E-5</v>
      </c>
    </row>
    <row r="104" spans="1:26" x14ac:dyDescent="0.25">
      <c r="A104" s="17">
        <v>2017</v>
      </c>
      <c r="B104" s="17">
        <v>2648</v>
      </c>
      <c r="C104" s="18" t="s">
        <v>28</v>
      </c>
      <c r="D104" s="19">
        <v>43151</v>
      </c>
      <c r="E104" s="17">
        <v>7345</v>
      </c>
      <c r="F104" s="18" t="s">
        <v>17</v>
      </c>
      <c r="G104" s="18" t="s">
        <v>18</v>
      </c>
      <c r="H104" s="18" t="s">
        <v>19</v>
      </c>
      <c r="I104" s="17">
        <v>1997</v>
      </c>
      <c r="J104" s="17">
        <v>500</v>
      </c>
      <c r="K104" s="17">
        <v>81</v>
      </c>
      <c r="L104" s="17">
        <v>0.7</v>
      </c>
      <c r="M104" s="20">
        <v>8.17</v>
      </c>
      <c r="N104" s="21">
        <v>1.9000000000000001E-4</v>
      </c>
      <c r="O104" s="22">
        <v>0.47899999999999998</v>
      </c>
      <c r="P104" s="23">
        <v>3.6100000000000003E-5</v>
      </c>
      <c r="Q104" s="20">
        <v>0.32656249911565899</v>
      </c>
      <c r="R104" s="22">
        <v>2.85062489804047E-2</v>
      </c>
      <c r="S104" s="25"/>
      <c r="T104" s="25"/>
      <c r="U104" s="25"/>
      <c r="V104" s="25"/>
      <c r="W104" s="25"/>
    </row>
    <row r="105" spans="1:26" x14ac:dyDescent="0.25">
      <c r="A105" s="17">
        <v>2017</v>
      </c>
      <c r="B105" s="17">
        <v>2648</v>
      </c>
      <c r="C105" s="18" t="s">
        <v>28</v>
      </c>
      <c r="D105" s="19">
        <v>43151</v>
      </c>
      <c r="E105" s="17">
        <v>7346</v>
      </c>
      <c r="F105" s="18" t="s">
        <v>20</v>
      </c>
      <c r="G105" s="18" t="s">
        <v>18</v>
      </c>
      <c r="H105" s="18" t="s">
        <v>42</v>
      </c>
      <c r="I105" s="17">
        <v>2016</v>
      </c>
      <c r="J105" s="17">
        <v>500</v>
      </c>
      <c r="K105" s="17">
        <v>100</v>
      </c>
      <c r="L105" s="17">
        <v>0.7</v>
      </c>
      <c r="M105" s="20">
        <v>0.26</v>
      </c>
      <c r="N105" s="21">
        <v>3.9999999999999998E-6</v>
      </c>
      <c r="O105" s="22">
        <v>8.9999999999999993E-3</v>
      </c>
      <c r="P105" s="23">
        <v>3.9999999999999998E-7</v>
      </c>
      <c r="Q105" s="20">
        <v>1.0416666120367899E-2</v>
      </c>
      <c r="R105" s="22">
        <v>3.8580244806932598E-4</v>
      </c>
      <c r="S105" s="25">
        <f>Q104-Q105</f>
        <v>0.31614583299529109</v>
      </c>
      <c r="T105" s="25">
        <f>R104-R105</f>
        <v>2.8120446532335374E-2</v>
      </c>
      <c r="U105" s="38">
        <f>S105/365</f>
        <v>8.6615296711038659E-4</v>
      </c>
      <c r="V105" s="38">
        <f>T105/365</f>
        <v>7.7042319266672262E-5</v>
      </c>
      <c r="W105" s="38">
        <f>V105*0.92</f>
        <v>7.0878933725338484E-5</v>
      </c>
      <c r="X105" s="25">
        <f>LOOKUP(G105,'Load Factor Adjustment'!$A$2:$A$15,'Load Factor Adjustment'!$D$2:$D$15)</f>
        <v>0.68571428571428572</v>
      </c>
      <c r="Y105" s="38">
        <f>U105*X105</f>
        <v>5.9393346316140793E-4</v>
      </c>
      <c r="Z105" s="38">
        <f>W105*X105</f>
        <v>4.8602697411660675E-5</v>
      </c>
    </row>
    <row r="106" spans="1:26" x14ac:dyDescent="0.25">
      <c r="A106" s="17">
        <v>2018</v>
      </c>
      <c r="B106" s="17">
        <v>2811</v>
      </c>
      <c r="C106" s="18" t="s">
        <v>16</v>
      </c>
      <c r="D106" s="19">
        <v>43151</v>
      </c>
      <c r="E106" s="17">
        <v>7655</v>
      </c>
      <c r="F106" s="18" t="s">
        <v>17</v>
      </c>
      <c r="G106" s="18" t="s">
        <v>18</v>
      </c>
      <c r="H106" s="18" t="s">
        <v>19</v>
      </c>
      <c r="I106" s="17">
        <v>1970</v>
      </c>
      <c r="J106" s="17">
        <v>700</v>
      </c>
      <c r="K106" s="17">
        <v>112</v>
      </c>
      <c r="L106" s="17">
        <v>0.7</v>
      </c>
      <c r="M106" s="20">
        <v>12.09</v>
      </c>
      <c r="N106" s="21">
        <v>2.7999999999999998E-4</v>
      </c>
      <c r="O106" s="22">
        <v>0.60499999999999998</v>
      </c>
      <c r="P106" s="23">
        <v>4.3999999999999999E-5</v>
      </c>
      <c r="Q106" s="20">
        <v>0.934629628372459</v>
      </c>
      <c r="R106" s="22">
        <v>6.8539506408917095E-2</v>
      </c>
      <c r="S106" s="25"/>
      <c r="T106" s="25"/>
      <c r="U106" s="25"/>
      <c r="V106" s="25"/>
      <c r="W106" s="25"/>
    </row>
    <row r="107" spans="1:26" x14ac:dyDescent="0.25">
      <c r="A107" s="17">
        <v>2018</v>
      </c>
      <c r="B107" s="17">
        <v>2811</v>
      </c>
      <c r="C107" s="18" t="s">
        <v>16</v>
      </c>
      <c r="D107" s="19">
        <v>43151</v>
      </c>
      <c r="E107" s="17">
        <v>7656</v>
      </c>
      <c r="F107" s="18" t="s">
        <v>20</v>
      </c>
      <c r="G107" s="18" t="s">
        <v>18</v>
      </c>
      <c r="H107" s="18" t="s">
        <v>42</v>
      </c>
      <c r="I107" s="17">
        <v>2017</v>
      </c>
      <c r="J107" s="17">
        <v>700</v>
      </c>
      <c r="K107" s="17">
        <v>115</v>
      </c>
      <c r="L107" s="17">
        <v>0.7</v>
      </c>
      <c r="M107" s="20">
        <v>0.26</v>
      </c>
      <c r="N107" s="21">
        <v>3.9999999999999998E-6</v>
      </c>
      <c r="O107" s="22">
        <v>8.9999999999999993E-3</v>
      </c>
      <c r="P107" s="23">
        <v>3.9999999999999998E-7</v>
      </c>
      <c r="Q107" s="20">
        <v>1.7019289239057302E-2</v>
      </c>
      <c r="R107" s="22">
        <v>6.4598762027118998E-4</v>
      </c>
      <c r="S107" s="25">
        <f>Q106-Q107</f>
        <v>0.91761033913340173</v>
      </c>
      <c r="T107" s="25">
        <f>R106-R107</f>
        <v>6.7893518788645899E-2</v>
      </c>
      <c r="U107" s="38">
        <f>S107/365</f>
        <v>2.5140009291326074E-3</v>
      </c>
      <c r="V107" s="38">
        <f>T107/365</f>
        <v>1.8600964051683808E-4</v>
      </c>
      <c r="W107" s="38">
        <f>V107*0.92</f>
        <v>1.7112886927549104E-4</v>
      </c>
      <c r="X107" s="25">
        <f>LOOKUP(G107,'Load Factor Adjustment'!$A$2:$A$15,'Load Factor Adjustment'!$D$2:$D$15)</f>
        <v>0.68571428571428572</v>
      </c>
      <c r="Y107" s="38">
        <f>U107*X107</f>
        <v>1.7238863514052166E-3</v>
      </c>
      <c r="Z107" s="38">
        <f>W107*X107</f>
        <v>1.1734551036033672E-4</v>
      </c>
    </row>
    <row r="108" spans="1:26" x14ac:dyDescent="0.25">
      <c r="A108" s="17">
        <v>2017</v>
      </c>
      <c r="B108" s="17">
        <v>2845</v>
      </c>
      <c r="C108" s="18" t="s">
        <v>29</v>
      </c>
      <c r="D108" s="19">
        <v>43151</v>
      </c>
      <c r="E108" s="17">
        <v>7489</v>
      </c>
      <c r="F108" s="18" t="s">
        <v>17</v>
      </c>
      <c r="G108" s="18" t="s">
        <v>18</v>
      </c>
      <c r="H108" s="18" t="s">
        <v>38</v>
      </c>
      <c r="I108" s="17">
        <v>2005</v>
      </c>
      <c r="J108" s="17">
        <v>800</v>
      </c>
      <c r="K108" s="17">
        <v>105</v>
      </c>
      <c r="L108" s="17">
        <v>0.7</v>
      </c>
      <c r="M108" s="20">
        <v>4.1500000000000004</v>
      </c>
      <c r="N108" s="21">
        <v>6.0000000000000002E-5</v>
      </c>
      <c r="O108" s="22">
        <v>0.128</v>
      </c>
      <c r="P108" s="23">
        <v>9.3999999999999998E-6</v>
      </c>
      <c r="Q108" s="20">
        <v>0.31564814777501499</v>
      </c>
      <c r="R108" s="22">
        <v>1.56074073226782E-2</v>
      </c>
      <c r="S108" s="25"/>
      <c r="T108" s="25"/>
      <c r="U108" s="25"/>
      <c r="V108" s="25"/>
      <c r="W108" s="25"/>
    </row>
    <row r="109" spans="1:26" x14ac:dyDescent="0.25">
      <c r="A109" s="17">
        <v>2017</v>
      </c>
      <c r="B109" s="17">
        <v>2845</v>
      </c>
      <c r="C109" s="18" t="s">
        <v>29</v>
      </c>
      <c r="D109" s="19">
        <v>43151</v>
      </c>
      <c r="E109" s="17">
        <v>7490</v>
      </c>
      <c r="F109" s="18" t="s">
        <v>20</v>
      </c>
      <c r="G109" s="18" t="s">
        <v>18</v>
      </c>
      <c r="H109" s="18" t="s">
        <v>42</v>
      </c>
      <c r="I109" s="17">
        <v>2018</v>
      </c>
      <c r="J109" s="17">
        <v>800</v>
      </c>
      <c r="K109" s="17">
        <v>115</v>
      </c>
      <c r="L109" s="17">
        <v>0.7</v>
      </c>
      <c r="M109" s="20">
        <v>0.26</v>
      </c>
      <c r="N109" s="21">
        <v>3.9999999999999998E-6</v>
      </c>
      <c r="O109" s="22">
        <v>8.9999999999999993E-3</v>
      </c>
      <c r="P109" s="23">
        <v>3.9999999999999998E-7</v>
      </c>
      <c r="Q109" s="20">
        <v>1.9592591579074101E-2</v>
      </c>
      <c r="R109" s="22">
        <v>7.5246909681254601E-4</v>
      </c>
      <c r="S109" s="25">
        <f>Q108-Q109</f>
        <v>0.29605555619594087</v>
      </c>
      <c r="T109" s="25">
        <f>R108-R109</f>
        <v>1.4854938225865654E-2</v>
      </c>
      <c r="U109" s="38">
        <f>S109/365</f>
        <v>8.1111111286559143E-4</v>
      </c>
      <c r="V109" s="38">
        <f>T109/365</f>
        <v>4.0698460892782614E-5</v>
      </c>
      <c r="W109" s="38">
        <f>V109*0.92</f>
        <v>3.7442584021360005E-5</v>
      </c>
      <c r="X109" s="25">
        <f>LOOKUP(G109,'Load Factor Adjustment'!$A$2:$A$15,'Load Factor Adjustment'!$D$2:$D$15)</f>
        <v>0.68571428571428572</v>
      </c>
      <c r="Y109" s="38">
        <f>U109*X109</f>
        <v>5.5619047739354844E-4</v>
      </c>
      <c r="Z109" s="38">
        <f>W109*X109</f>
        <v>2.5674914757504003E-5</v>
      </c>
    </row>
    <row r="110" spans="1:26" x14ac:dyDescent="0.25">
      <c r="A110" s="17">
        <v>2017</v>
      </c>
      <c r="B110" s="17">
        <v>2911</v>
      </c>
      <c r="C110" s="18" t="s">
        <v>27</v>
      </c>
      <c r="D110" s="19">
        <v>43151</v>
      </c>
      <c r="E110" s="17">
        <v>7102</v>
      </c>
      <c r="F110" s="18" t="s">
        <v>17</v>
      </c>
      <c r="G110" s="18" t="s">
        <v>18</v>
      </c>
      <c r="H110" s="18" t="s">
        <v>19</v>
      </c>
      <c r="I110" s="17">
        <v>1972</v>
      </c>
      <c r="J110" s="17">
        <v>260</v>
      </c>
      <c r="K110" s="17">
        <v>129</v>
      </c>
      <c r="L110" s="17">
        <v>0.7</v>
      </c>
      <c r="M110" s="20">
        <v>11.16</v>
      </c>
      <c r="N110" s="21">
        <v>2.5999999999999998E-4</v>
      </c>
      <c r="O110" s="22">
        <v>0.39600000000000002</v>
      </c>
      <c r="P110" s="23">
        <v>2.8799999999999999E-5</v>
      </c>
      <c r="Q110" s="20">
        <v>0.369561101088418</v>
      </c>
      <c r="R110" s="22">
        <v>1.9192332702417901E-2</v>
      </c>
      <c r="S110" s="25"/>
      <c r="T110" s="25"/>
      <c r="U110" s="25"/>
      <c r="V110" s="25"/>
      <c r="W110" s="25"/>
    </row>
    <row r="111" spans="1:26" x14ac:dyDescent="0.25">
      <c r="A111" s="17">
        <v>2017</v>
      </c>
      <c r="B111" s="17">
        <v>2911</v>
      </c>
      <c r="C111" s="18" t="s">
        <v>27</v>
      </c>
      <c r="D111" s="19">
        <v>43151</v>
      </c>
      <c r="E111" s="17">
        <v>7103</v>
      </c>
      <c r="F111" s="18" t="s">
        <v>20</v>
      </c>
      <c r="G111" s="18" t="s">
        <v>18</v>
      </c>
      <c r="H111" s="18" t="s">
        <v>42</v>
      </c>
      <c r="I111" s="17">
        <v>2017</v>
      </c>
      <c r="J111" s="17">
        <v>260</v>
      </c>
      <c r="K111" s="17">
        <v>143</v>
      </c>
      <c r="L111" s="17">
        <v>0.7</v>
      </c>
      <c r="M111" s="20">
        <v>0.26</v>
      </c>
      <c r="N111" s="21">
        <v>3.9999999999999998E-6</v>
      </c>
      <c r="O111" s="22">
        <v>8.9999999999999993E-3</v>
      </c>
      <c r="P111" s="23">
        <v>3.9999999999999998E-7</v>
      </c>
      <c r="Q111" s="20">
        <v>7.6081292260946403E-3</v>
      </c>
      <c r="R111" s="22">
        <v>2.73112330087566E-4</v>
      </c>
      <c r="S111" s="25">
        <f>Q110-Q111</f>
        <v>0.36195297186232334</v>
      </c>
      <c r="T111" s="25">
        <f>R110-R111</f>
        <v>1.8919220372330334E-2</v>
      </c>
      <c r="U111" s="38">
        <f>S111/365</f>
        <v>9.9165197770499538E-4</v>
      </c>
      <c r="V111" s="38">
        <f>T111/365</f>
        <v>5.1833480472137903E-5</v>
      </c>
      <c r="W111" s="38">
        <f>V111*0.92</f>
        <v>4.7686802034366875E-5</v>
      </c>
      <c r="X111" s="25">
        <f>LOOKUP(G111,'Load Factor Adjustment'!$A$2:$A$15,'Load Factor Adjustment'!$D$2:$D$15)</f>
        <v>0.68571428571428572</v>
      </c>
      <c r="Y111" s="38">
        <f>U111*X111</f>
        <v>6.7998992756913965E-4</v>
      </c>
      <c r="Z111" s="38">
        <f>W111*X111</f>
        <v>3.2699521394994426E-5</v>
      </c>
    </row>
    <row r="112" spans="1:26" x14ac:dyDescent="0.25">
      <c r="A112" s="17">
        <v>2017</v>
      </c>
      <c r="B112" s="17">
        <v>2629</v>
      </c>
      <c r="C112" s="18" t="s">
        <v>28</v>
      </c>
      <c r="D112" s="19">
        <v>43154</v>
      </c>
      <c r="E112" s="17">
        <v>7351</v>
      </c>
      <c r="F112" s="18" t="s">
        <v>17</v>
      </c>
      <c r="G112" s="18" t="s">
        <v>18</v>
      </c>
      <c r="H112" s="18" t="s">
        <v>32</v>
      </c>
      <c r="I112" s="17">
        <v>1998</v>
      </c>
      <c r="J112" s="17">
        <v>754</v>
      </c>
      <c r="K112" s="17">
        <v>135</v>
      </c>
      <c r="L112" s="17">
        <v>0.7</v>
      </c>
      <c r="M112" s="20">
        <v>6.54</v>
      </c>
      <c r="N112" s="21">
        <v>1.4999999999999999E-4</v>
      </c>
      <c r="O112" s="22">
        <v>0.30399999999999999</v>
      </c>
      <c r="P112" s="23">
        <v>2.2099999999999998E-5</v>
      </c>
      <c r="Q112" s="20">
        <v>0.655037492563603</v>
      </c>
      <c r="R112" s="22">
        <v>4.47059143027893E-2</v>
      </c>
      <c r="S112" s="25"/>
      <c r="T112" s="25"/>
      <c r="U112" s="25"/>
      <c r="V112" s="25"/>
      <c r="W112" s="25"/>
    </row>
    <row r="113" spans="1:26" x14ac:dyDescent="0.25">
      <c r="A113" s="17">
        <v>2017</v>
      </c>
      <c r="B113" s="17">
        <v>2629</v>
      </c>
      <c r="C113" s="18" t="s">
        <v>28</v>
      </c>
      <c r="D113" s="19">
        <v>43154</v>
      </c>
      <c r="E113" s="17">
        <v>7352</v>
      </c>
      <c r="F113" s="18" t="s">
        <v>20</v>
      </c>
      <c r="G113" s="18" t="s">
        <v>18</v>
      </c>
      <c r="H113" s="18" t="s">
        <v>42</v>
      </c>
      <c r="I113" s="17">
        <v>2016</v>
      </c>
      <c r="J113" s="17">
        <v>754</v>
      </c>
      <c r="K113" s="17">
        <v>105</v>
      </c>
      <c r="L113" s="17">
        <v>0.7</v>
      </c>
      <c r="M113" s="20">
        <v>0.26</v>
      </c>
      <c r="N113" s="21">
        <v>3.9999999999999998E-6</v>
      </c>
      <c r="O113" s="22">
        <v>8.9999999999999993E-3</v>
      </c>
      <c r="P113" s="23">
        <v>3.9999999999999998E-7</v>
      </c>
      <c r="Q113" s="20">
        <v>1.6804075980774099E-2</v>
      </c>
      <c r="R113" s="22">
        <v>6.41912281292323E-4</v>
      </c>
      <c r="S113" s="25">
        <f>Q112-Q113</f>
        <v>0.63823341658282895</v>
      </c>
      <c r="T113" s="25">
        <f>R112-R113</f>
        <v>4.4064002021496976E-2</v>
      </c>
      <c r="U113" s="38">
        <f>S113/365</f>
        <v>1.7485847029666546E-3</v>
      </c>
      <c r="V113" s="38">
        <f>T113/365</f>
        <v>1.2072329320958075E-4</v>
      </c>
      <c r="W113" s="38">
        <f>V113*0.92</f>
        <v>1.1106542975281429E-4</v>
      </c>
      <c r="X113" s="25">
        <f>LOOKUP(G113,'Load Factor Adjustment'!$A$2:$A$15,'Load Factor Adjustment'!$D$2:$D$15)</f>
        <v>0.68571428571428572</v>
      </c>
      <c r="Y113" s="38">
        <f>U113*X113</f>
        <v>1.199029510605706E-3</v>
      </c>
      <c r="Z113" s="38">
        <f>W113*X113</f>
        <v>7.6159151830501229E-5</v>
      </c>
    </row>
    <row r="114" spans="1:26" x14ac:dyDescent="0.25">
      <c r="A114" s="17">
        <v>2017</v>
      </c>
      <c r="B114" s="17">
        <v>2854</v>
      </c>
      <c r="C114" s="18" t="s">
        <v>27</v>
      </c>
      <c r="D114" s="19">
        <v>43158</v>
      </c>
      <c r="E114" s="17">
        <v>7472</v>
      </c>
      <c r="F114" s="18" t="s">
        <v>17</v>
      </c>
      <c r="G114" s="18" t="s">
        <v>18</v>
      </c>
      <c r="H114" s="18" t="s">
        <v>32</v>
      </c>
      <c r="I114" s="17">
        <v>1999</v>
      </c>
      <c r="J114" s="17">
        <v>450</v>
      </c>
      <c r="K114" s="17">
        <v>72</v>
      </c>
      <c r="L114" s="17">
        <v>0.7</v>
      </c>
      <c r="M114" s="20">
        <v>6.54</v>
      </c>
      <c r="N114" s="21">
        <v>1.4999999999999999E-4</v>
      </c>
      <c r="O114" s="22">
        <v>0.55200000000000005</v>
      </c>
      <c r="P114" s="23">
        <v>4.0200000000000001E-5</v>
      </c>
      <c r="Q114" s="20">
        <v>0.20231249744445901</v>
      </c>
      <c r="R114" s="22">
        <v>2.42017493747268E-2</v>
      </c>
      <c r="S114" s="25"/>
      <c r="T114" s="25"/>
      <c r="U114" s="25"/>
      <c r="V114" s="25"/>
      <c r="W114" s="25"/>
    </row>
    <row r="115" spans="1:26" x14ac:dyDescent="0.25">
      <c r="A115" s="17">
        <v>2017</v>
      </c>
      <c r="B115" s="17">
        <v>2854</v>
      </c>
      <c r="C115" s="18" t="s">
        <v>27</v>
      </c>
      <c r="D115" s="19">
        <v>43158</v>
      </c>
      <c r="E115" s="17">
        <v>7473</v>
      </c>
      <c r="F115" s="18" t="s">
        <v>20</v>
      </c>
      <c r="G115" s="18" t="s">
        <v>18</v>
      </c>
      <c r="H115" s="18" t="s">
        <v>42</v>
      </c>
      <c r="I115" s="17">
        <v>2018</v>
      </c>
      <c r="J115" s="17">
        <v>450</v>
      </c>
      <c r="K115" s="17">
        <v>115</v>
      </c>
      <c r="L115" s="17">
        <v>0.7</v>
      </c>
      <c r="M115" s="20">
        <v>0.26</v>
      </c>
      <c r="N115" s="21">
        <v>3.9999999999999998E-6</v>
      </c>
      <c r="O115" s="22">
        <v>8.9999999999999993E-3</v>
      </c>
      <c r="P115" s="23">
        <v>3.9999999999999998E-7</v>
      </c>
      <c r="Q115" s="20">
        <v>1.0741318879806099E-2</v>
      </c>
      <c r="R115" s="22">
        <v>3.95312478217535E-4</v>
      </c>
      <c r="S115" s="25">
        <f>Q114-Q115</f>
        <v>0.19157117856465292</v>
      </c>
      <c r="T115" s="25">
        <f>R114-R115</f>
        <v>2.3806436896509266E-2</v>
      </c>
      <c r="U115" s="38">
        <f>S115/365</f>
        <v>5.2485254401274774E-4</v>
      </c>
      <c r="V115" s="38">
        <f>T115/365</f>
        <v>6.5223114784956898E-5</v>
      </c>
      <c r="W115" s="38">
        <f>V115*0.92</f>
        <v>6.0005265602160348E-5</v>
      </c>
      <c r="X115" s="25">
        <f>LOOKUP(G115,'Load Factor Adjustment'!$A$2:$A$15,'Load Factor Adjustment'!$D$2:$D$15)</f>
        <v>0.68571428571428572</v>
      </c>
      <c r="Y115" s="38">
        <f>U115*X115</f>
        <v>3.59898887323027E-4</v>
      </c>
      <c r="Z115" s="38">
        <f>W115*X115</f>
        <v>4.1146467841481384E-5</v>
      </c>
    </row>
    <row r="116" spans="1:26" x14ac:dyDescent="0.25">
      <c r="A116" s="17">
        <v>2017</v>
      </c>
      <c r="B116" s="17">
        <v>2612</v>
      </c>
      <c r="C116" s="18" t="s">
        <v>23</v>
      </c>
      <c r="D116" s="19">
        <v>43159</v>
      </c>
      <c r="E116" s="17">
        <v>7398</v>
      </c>
      <c r="F116" s="18" t="s">
        <v>17</v>
      </c>
      <c r="G116" s="18" t="s">
        <v>18</v>
      </c>
      <c r="H116" s="18" t="s">
        <v>32</v>
      </c>
      <c r="I116" s="17">
        <v>2000</v>
      </c>
      <c r="J116" s="17">
        <v>1000</v>
      </c>
      <c r="K116" s="17">
        <v>120</v>
      </c>
      <c r="L116" s="17">
        <v>0.7</v>
      </c>
      <c r="M116" s="20">
        <v>6.54</v>
      </c>
      <c r="N116" s="21">
        <v>1.4999999999999999E-4</v>
      </c>
      <c r="O116" s="22">
        <v>0.30399999999999999</v>
      </c>
      <c r="P116" s="23">
        <v>2.2099999999999998E-5</v>
      </c>
      <c r="Q116" s="20">
        <v>0.77222221345547104</v>
      </c>
      <c r="R116" s="22">
        <v>5.2703700916934E-2</v>
      </c>
      <c r="S116" s="25"/>
      <c r="T116" s="25"/>
      <c r="U116" s="25"/>
      <c r="V116" s="25"/>
      <c r="W116" s="25"/>
    </row>
    <row r="117" spans="1:26" x14ac:dyDescent="0.25">
      <c r="A117" s="17">
        <v>2017</v>
      </c>
      <c r="B117" s="17">
        <v>2612</v>
      </c>
      <c r="C117" s="18" t="s">
        <v>23</v>
      </c>
      <c r="D117" s="19">
        <v>43159</v>
      </c>
      <c r="E117" s="17">
        <v>7399</v>
      </c>
      <c r="F117" s="18" t="s">
        <v>20</v>
      </c>
      <c r="G117" s="18" t="s">
        <v>18</v>
      </c>
      <c r="H117" s="18" t="s">
        <v>42</v>
      </c>
      <c r="I117" s="17">
        <v>2017</v>
      </c>
      <c r="J117" s="17">
        <v>1000</v>
      </c>
      <c r="K117" s="17">
        <v>145</v>
      </c>
      <c r="L117" s="17">
        <v>0.7</v>
      </c>
      <c r="M117" s="20">
        <v>0.26</v>
      </c>
      <c r="N117" s="21">
        <v>3.9999999999999998E-6</v>
      </c>
      <c r="O117" s="22">
        <v>8.9999999999999993E-3</v>
      </c>
      <c r="P117" s="23">
        <v>3.9999999999999998E-7</v>
      </c>
      <c r="Q117" s="20">
        <v>3.1327158887682602E-2</v>
      </c>
      <c r="R117" s="22">
        <v>1.23070981485255E-3</v>
      </c>
      <c r="S117" s="25">
        <f>Q116-Q117</f>
        <v>0.74089505456778848</v>
      </c>
      <c r="T117" s="25">
        <f>R116-R117</f>
        <v>5.147299110208145E-2</v>
      </c>
      <c r="U117" s="38">
        <f>S117/365</f>
        <v>2.0298494645692835E-3</v>
      </c>
      <c r="V117" s="38">
        <f>T117/365</f>
        <v>1.4102189343036015E-4</v>
      </c>
      <c r="W117" s="38">
        <f>V117*0.92</f>
        <v>1.2974014195593135E-4</v>
      </c>
      <c r="X117" s="25">
        <f>LOOKUP(G117,'Load Factor Adjustment'!$A$2:$A$15,'Load Factor Adjustment'!$D$2:$D$15)</f>
        <v>0.68571428571428572</v>
      </c>
      <c r="Y117" s="38">
        <f>U117*X117</f>
        <v>1.3918967757046514E-3</v>
      </c>
      <c r="Z117" s="38">
        <f>W117*X117</f>
        <v>8.8964668769781494E-5</v>
      </c>
    </row>
    <row r="118" spans="1:26" x14ac:dyDescent="0.25">
      <c r="A118" s="17">
        <v>2018</v>
      </c>
      <c r="B118" s="17">
        <v>2727</v>
      </c>
      <c r="C118" s="18" t="s">
        <v>16</v>
      </c>
      <c r="D118" s="19">
        <v>43160</v>
      </c>
      <c r="E118" s="17">
        <v>7262</v>
      </c>
      <c r="F118" s="18" t="s">
        <v>17</v>
      </c>
      <c r="G118" s="18" t="s">
        <v>18</v>
      </c>
      <c r="H118" s="18" t="s">
        <v>19</v>
      </c>
      <c r="I118" s="17">
        <v>1973</v>
      </c>
      <c r="J118" s="17">
        <v>450</v>
      </c>
      <c r="K118" s="17">
        <v>108</v>
      </c>
      <c r="L118" s="17">
        <v>0.7</v>
      </c>
      <c r="M118" s="20">
        <v>12.09</v>
      </c>
      <c r="N118" s="21">
        <v>2.7999999999999998E-4</v>
      </c>
      <c r="O118" s="22">
        <v>0.60499999999999998</v>
      </c>
      <c r="P118" s="23">
        <v>4.3999999999999999E-5</v>
      </c>
      <c r="Q118" s="20">
        <v>0.57937499922068203</v>
      </c>
      <c r="R118" s="22">
        <v>4.2487500146343997E-2</v>
      </c>
      <c r="S118" s="25"/>
      <c r="T118" s="25"/>
      <c r="U118" s="25"/>
      <c r="V118" s="25"/>
      <c r="W118" s="25"/>
    </row>
    <row r="119" spans="1:26" x14ac:dyDescent="0.25">
      <c r="A119" s="17">
        <v>2018</v>
      </c>
      <c r="B119" s="17">
        <v>2727</v>
      </c>
      <c r="C119" s="18" t="s">
        <v>16</v>
      </c>
      <c r="D119" s="19">
        <v>43160</v>
      </c>
      <c r="E119" s="17">
        <v>7263</v>
      </c>
      <c r="F119" s="18" t="s">
        <v>20</v>
      </c>
      <c r="G119" s="18" t="s">
        <v>18</v>
      </c>
      <c r="H119" s="18" t="s">
        <v>42</v>
      </c>
      <c r="I119" s="17">
        <v>2017</v>
      </c>
      <c r="J119" s="17">
        <v>450</v>
      </c>
      <c r="K119" s="17">
        <v>115</v>
      </c>
      <c r="L119" s="17">
        <v>0.7</v>
      </c>
      <c r="M119" s="20">
        <v>0.26</v>
      </c>
      <c r="N119" s="21">
        <v>3.9999999999999998E-6</v>
      </c>
      <c r="O119" s="22">
        <v>8.9999999999999993E-3</v>
      </c>
      <c r="P119" s="23">
        <v>3.9999999999999998E-7</v>
      </c>
      <c r="Q119" s="20">
        <v>1.0741318879806099E-2</v>
      </c>
      <c r="R119" s="22">
        <v>3.95312478217535E-4</v>
      </c>
      <c r="S119" s="25">
        <f>Q118-Q119</f>
        <v>0.56863368034087591</v>
      </c>
      <c r="T119" s="25">
        <f>R118-R119</f>
        <v>4.209218766812646E-2</v>
      </c>
      <c r="U119" s="38">
        <f>S119/365</f>
        <v>1.5579004940845915E-3</v>
      </c>
      <c r="V119" s="38">
        <f>T119/365</f>
        <v>1.1532106210445606E-4</v>
      </c>
      <c r="W119" s="38">
        <f>V119*0.92</f>
        <v>1.0609537713609958E-4</v>
      </c>
      <c r="X119" s="25">
        <f>LOOKUP(G119,'Load Factor Adjustment'!$A$2:$A$15,'Load Factor Adjustment'!$D$2:$D$15)</f>
        <v>0.68571428571428572</v>
      </c>
      <c r="Y119" s="38">
        <f>U119*X119</f>
        <v>1.0682746245151485E-3</v>
      </c>
      <c r="Z119" s="38">
        <f>W119*X119</f>
        <v>7.2751115750468287E-5</v>
      </c>
    </row>
    <row r="120" spans="1:26" x14ac:dyDescent="0.25">
      <c r="A120" s="17">
        <v>2017</v>
      </c>
      <c r="B120" s="17">
        <v>2913</v>
      </c>
      <c r="C120" s="18" t="s">
        <v>27</v>
      </c>
      <c r="D120" s="19">
        <v>43164</v>
      </c>
      <c r="E120" s="17">
        <v>7098</v>
      </c>
      <c r="F120" s="18" t="s">
        <v>17</v>
      </c>
      <c r="G120" s="18" t="s">
        <v>18</v>
      </c>
      <c r="H120" s="18" t="s">
        <v>19</v>
      </c>
      <c r="I120" s="17">
        <v>1983</v>
      </c>
      <c r="J120" s="17">
        <v>300</v>
      </c>
      <c r="K120" s="17">
        <v>102</v>
      </c>
      <c r="L120" s="17">
        <v>0.7</v>
      </c>
      <c r="M120" s="20">
        <v>12.09</v>
      </c>
      <c r="N120" s="21">
        <v>2.7999999999999998E-4</v>
      </c>
      <c r="O120" s="22">
        <v>0.60499999999999998</v>
      </c>
      <c r="P120" s="23">
        <v>4.3999999999999999E-5</v>
      </c>
      <c r="Q120" s="20">
        <v>0.36280833282345498</v>
      </c>
      <c r="R120" s="22">
        <v>2.64397223172382E-2</v>
      </c>
      <c r="S120" s="25"/>
      <c r="T120" s="25"/>
      <c r="U120" s="25"/>
      <c r="V120" s="25"/>
      <c r="W120" s="25"/>
    </row>
    <row r="121" spans="1:26" x14ac:dyDescent="0.25">
      <c r="A121" s="17">
        <v>2017</v>
      </c>
      <c r="B121" s="17">
        <v>2913</v>
      </c>
      <c r="C121" s="18" t="s">
        <v>27</v>
      </c>
      <c r="D121" s="19">
        <v>43164</v>
      </c>
      <c r="E121" s="17">
        <v>7099</v>
      </c>
      <c r="F121" s="18" t="s">
        <v>20</v>
      </c>
      <c r="G121" s="18" t="s">
        <v>18</v>
      </c>
      <c r="H121" s="18" t="s">
        <v>42</v>
      </c>
      <c r="I121" s="17">
        <v>2016</v>
      </c>
      <c r="J121" s="17">
        <v>300</v>
      </c>
      <c r="K121" s="17">
        <v>110</v>
      </c>
      <c r="L121" s="17">
        <v>0.7</v>
      </c>
      <c r="M121" s="20">
        <v>0.26</v>
      </c>
      <c r="N121" s="21">
        <v>3.9999999999999998E-6</v>
      </c>
      <c r="O121" s="22">
        <v>8.9999999999999993E-3</v>
      </c>
      <c r="P121" s="23">
        <v>3.9999999999999998E-7</v>
      </c>
      <c r="Q121" s="20">
        <v>6.7731477895826599E-3</v>
      </c>
      <c r="R121" s="22">
        <v>2.4444443059499799E-4</v>
      </c>
      <c r="S121" s="25">
        <f>Q120-Q121</f>
        <v>0.35603518503387233</v>
      </c>
      <c r="T121" s="25">
        <f>R120-R121</f>
        <v>2.6195277886643203E-2</v>
      </c>
      <c r="U121" s="38">
        <f>S121/365</f>
        <v>9.7543886310649949E-4</v>
      </c>
      <c r="V121" s="38">
        <f>T121/365</f>
        <v>7.1767884620940281E-5</v>
      </c>
      <c r="W121" s="38">
        <f>V121*0.92</f>
        <v>6.6026453851265063E-5</v>
      </c>
      <c r="X121" s="25">
        <f>LOOKUP(G121,'Load Factor Adjustment'!$A$2:$A$15,'Load Factor Adjustment'!$D$2:$D$15)</f>
        <v>0.68571428571428572</v>
      </c>
      <c r="Y121" s="38">
        <f>U121*X121</f>
        <v>6.6887236327302824E-4</v>
      </c>
      <c r="Z121" s="38">
        <f>W121*X121</f>
        <v>4.5275282640867473E-5</v>
      </c>
    </row>
    <row r="122" spans="1:26" x14ac:dyDescent="0.25">
      <c r="A122" s="17">
        <v>2017</v>
      </c>
      <c r="B122" s="17">
        <v>2914</v>
      </c>
      <c r="C122" s="18" t="s">
        <v>27</v>
      </c>
      <c r="D122" s="19">
        <v>43164</v>
      </c>
      <c r="E122" s="17">
        <v>7096</v>
      </c>
      <c r="F122" s="18" t="s">
        <v>17</v>
      </c>
      <c r="G122" s="18" t="s">
        <v>18</v>
      </c>
      <c r="H122" s="18" t="s">
        <v>19</v>
      </c>
      <c r="I122" s="17">
        <v>1988</v>
      </c>
      <c r="J122" s="17">
        <v>265</v>
      </c>
      <c r="K122" s="17">
        <v>165</v>
      </c>
      <c r="L122" s="17">
        <v>0.7</v>
      </c>
      <c r="M122" s="20">
        <v>7.6</v>
      </c>
      <c r="N122" s="21">
        <v>1.8000000000000001E-4</v>
      </c>
      <c r="O122" s="22">
        <v>0.27400000000000002</v>
      </c>
      <c r="P122" s="23">
        <v>1.9899999999999999E-5</v>
      </c>
      <c r="Q122" s="20">
        <v>0.31112900851716302</v>
      </c>
      <c r="R122" s="22">
        <v>1.5293594271219201E-2</v>
      </c>
      <c r="S122" s="25"/>
      <c r="T122" s="25"/>
      <c r="U122" s="25"/>
      <c r="V122" s="25"/>
      <c r="W122" s="25"/>
    </row>
    <row r="123" spans="1:26" x14ac:dyDescent="0.25">
      <c r="A123" s="17">
        <v>2017</v>
      </c>
      <c r="B123" s="17">
        <v>2914</v>
      </c>
      <c r="C123" s="18" t="s">
        <v>27</v>
      </c>
      <c r="D123" s="19">
        <v>43164</v>
      </c>
      <c r="E123" s="17">
        <v>7097</v>
      </c>
      <c r="F123" s="18" t="s">
        <v>20</v>
      </c>
      <c r="G123" s="18" t="s">
        <v>18</v>
      </c>
      <c r="H123" s="18" t="s">
        <v>42</v>
      </c>
      <c r="I123" s="17">
        <v>2017</v>
      </c>
      <c r="J123" s="17">
        <v>265</v>
      </c>
      <c r="K123" s="17">
        <v>175</v>
      </c>
      <c r="L123" s="17">
        <v>0.7</v>
      </c>
      <c r="M123" s="20">
        <v>0.26</v>
      </c>
      <c r="N123" s="21">
        <v>3.5999999999999998E-6</v>
      </c>
      <c r="O123" s="22">
        <v>8.9999999999999993E-3</v>
      </c>
      <c r="P123" s="23">
        <v>2.9999999999999999E-7</v>
      </c>
      <c r="Q123" s="20">
        <v>9.4743117997541006E-3</v>
      </c>
      <c r="R123" s="22">
        <v>3.3627240568145803E-4</v>
      </c>
      <c r="S123" s="25">
        <f>Q122-Q123</f>
        <v>0.30165469671740891</v>
      </c>
      <c r="T123" s="25">
        <f>R122-R123</f>
        <v>1.4957321865537743E-2</v>
      </c>
      <c r="U123" s="38">
        <f>S123/365</f>
        <v>8.2645122388331203E-4</v>
      </c>
      <c r="V123" s="38">
        <f>T123/365</f>
        <v>4.0978964015171902E-5</v>
      </c>
      <c r="W123" s="38">
        <f>V123*0.92</f>
        <v>3.7700646893958154E-5</v>
      </c>
      <c r="X123" s="25">
        <f>LOOKUP(G123,'Load Factor Adjustment'!$A$2:$A$15,'Load Factor Adjustment'!$D$2:$D$15)</f>
        <v>0.68571428571428572</v>
      </c>
      <c r="Y123" s="38">
        <f>U123*X123</f>
        <v>5.6670941066284258E-4</v>
      </c>
      <c r="Z123" s="38">
        <f>W123*X123</f>
        <v>2.5851872155857019E-5</v>
      </c>
    </row>
    <row r="124" spans="1:26" x14ac:dyDescent="0.25">
      <c r="A124" s="17">
        <v>2017</v>
      </c>
      <c r="B124" s="17">
        <v>2719</v>
      </c>
      <c r="C124" s="18" t="s">
        <v>16</v>
      </c>
      <c r="D124" s="19">
        <v>43165</v>
      </c>
      <c r="E124" s="17">
        <v>7276</v>
      </c>
      <c r="F124" s="18" t="s">
        <v>17</v>
      </c>
      <c r="G124" s="18" t="s">
        <v>18</v>
      </c>
      <c r="H124" s="18" t="s">
        <v>19</v>
      </c>
      <c r="I124" s="17">
        <v>1979</v>
      </c>
      <c r="J124" s="17">
        <v>800</v>
      </c>
      <c r="K124" s="17">
        <v>62</v>
      </c>
      <c r="L124" s="17">
        <v>0.7</v>
      </c>
      <c r="M124" s="20">
        <v>12.09</v>
      </c>
      <c r="N124" s="21">
        <v>2.7999999999999998E-4</v>
      </c>
      <c r="O124" s="22">
        <v>0.60499999999999998</v>
      </c>
      <c r="P124" s="23">
        <v>4.3999999999999999E-5</v>
      </c>
      <c r="Q124" s="20">
        <v>0.59129629550094298</v>
      </c>
      <c r="R124" s="22">
        <v>4.3361728544416903E-2</v>
      </c>
      <c r="S124" s="25"/>
      <c r="T124" s="25"/>
      <c r="U124" s="25"/>
      <c r="V124" s="25"/>
      <c r="W124" s="25"/>
    </row>
    <row r="125" spans="1:26" x14ac:dyDescent="0.25">
      <c r="A125" s="17">
        <v>2017</v>
      </c>
      <c r="B125" s="17">
        <v>2719</v>
      </c>
      <c r="C125" s="18" t="s">
        <v>16</v>
      </c>
      <c r="D125" s="19">
        <v>43165</v>
      </c>
      <c r="E125" s="17">
        <v>7277</v>
      </c>
      <c r="F125" s="18" t="s">
        <v>20</v>
      </c>
      <c r="G125" s="18" t="s">
        <v>18</v>
      </c>
      <c r="H125" s="18" t="s">
        <v>42</v>
      </c>
      <c r="I125" s="17">
        <v>2016</v>
      </c>
      <c r="J125" s="17">
        <v>800</v>
      </c>
      <c r="K125" s="17">
        <v>74</v>
      </c>
      <c r="L125" s="17">
        <v>0.7</v>
      </c>
      <c r="M125" s="20">
        <v>2.74</v>
      </c>
      <c r="N125" s="21">
        <v>3.6000000000000001E-5</v>
      </c>
      <c r="O125" s="22">
        <v>8.9999999999999993E-3</v>
      </c>
      <c r="P125" s="23">
        <v>8.9999999999999996E-7</v>
      </c>
      <c r="Q125" s="20">
        <v>0.13173827002974001</v>
      </c>
      <c r="R125" s="22">
        <v>5.7555552348681005E-4</v>
      </c>
      <c r="S125" s="25">
        <f>Q124-Q125</f>
        <v>0.45955802547120295</v>
      </c>
      <c r="T125" s="25">
        <f>R124-R125</f>
        <v>4.2786173020930095E-2</v>
      </c>
      <c r="U125" s="38">
        <f>S125/365</f>
        <v>1.2590630834827478E-3</v>
      </c>
      <c r="V125" s="38">
        <f>T125/365</f>
        <v>1.1722239183816464E-4</v>
      </c>
      <c r="W125" s="38">
        <f>V125*0.92</f>
        <v>1.0784460049111147E-4</v>
      </c>
      <c r="X125" s="25">
        <f>LOOKUP(G125,'Load Factor Adjustment'!$A$2:$A$15,'Load Factor Adjustment'!$D$2:$D$15)</f>
        <v>0.68571428571428572</v>
      </c>
      <c r="Y125" s="38">
        <f>U125*X125</f>
        <v>8.6335754295959843E-4</v>
      </c>
      <c r="Z125" s="38">
        <f>W125*X125</f>
        <v>7.3950583193905015E-5</v>
      </c>
    </row>
    <row r="126" spans="1:26" x14ac:dyDescent="0.25">
      <c r="A126" s="17">
        <v>2017</v>
      </c>
      <c r="B126" s="17">
        <v>2919</v>
      </c>
      <c r="C126" s="18" t="s">
        <v>27</v>
      </c>
      <c r="D126" s="19">
        <v>43166</v>
      </c>
      <c r="E126" s="17">
        <v>7086</v>
      </c>
      <c r="F126" s="18" t="s">
        <v>17</v>
      </c>
      <c r="G126" s="18" t="s">
        <v>18</v>
      </c>
      <c r="H126" s="18" t="s">
        <v>19</v>
      </c>
      <c r="I126" s="17">
        <v>1980</v>
      </c>
      <c r="J126" s="17">
        <v>100</v>
      </c>
      <c r="K126" s="17">
        <v>97</v>
      </c>
      <c r="L126" s="17">
        <v>0.7</v>
      </c>
      <c r="M126" s="20">
        <v>12.09</v>
      </c>
      <c r="N126" s="21">
        <v>2.7999999999999998E-4</v>
      </c>
      <c r="O126" s="22">
        <v>0.60499999999999998</v>
      </c>
      <c r="P126" s="23">
        <v>4.3999999999999999E-5</v>
      </c>
      <c r="Q126" s="20">
        <v>9.9290277464017501E-2</v>
      </c>
      <c r="R126" s="22">
        <v>5.9113117812857798E-3</v>
      </c>
      <c r="S126" s="25"/>
      <c r="T126" s="25"/>
      <c r="U126" s="25"/>
      <c r="V126" s="25"/>
      <c r="W126" s="25"/>
    </row>
    <row r="127" spans="1:26" x14ac:dyDescent="0.25">
      <c r="A127" s="17">
        <v>2017</v>
      </c>
      <c r="B127" s="17">
        <v>2919</v>
      </c>
      <c r="C127" s="18" t="s">
        <v>27</v>
      </c>
      <c r="D127" s="19">
        <v>43166</v>
      </c>
      <c r="E127" s="17">
        <v>7087</v>
      </c>
      <c r="F127" s="18" t="s">
        <v>20</v>
      </c>
      <c r="G127" s="18" t="s">
        <v>18</v>
      </c>
      <c r="H127" s="18" t="s">
        <v>42</v>
      </c>
      <c r="I127" s="17">
        <v>2017</v>
      </c>
      <c r="J127" s="17">
        <v>100</v>
      </c>
      <c r="K127" s="17">
        <v>105</v>
      </c>
      <c r="L127" s="17">
        <v>0.7</v>
      </c>
      <c r="M127" s="20">
        <v>0.26</v>
      </c>
      <c r="N127" s="21">
        <v>3.9999999999999998E-6</v>
      </c>
      <c r="O127" s="22">
        <v>8.9999999999999993E-3</v>
      </c>
      <c r="P127" s="23">
        <v>3.9999999999999998E-7</v>
      </c>
      <c r="Q127" s="20">
        <v>2.1226850717298799E-3</v>
      </c>
      <c r="R127" s="22">
        <v>7.4537032647712694E-5</v>
      </c>
      <c r="S127" s="25">
        <f>Q126-Q127</f>
        <v>9.7167592392287616E-2</v>
      </c>
      <c r="T127" s="25">
        <f>R126-R127</f>
        <v>5.8367747486380668E-3</v>
      </c>
      <c r="U127" s="38">
        <f>S127/365</f>
        <v>2.662125818966784E-4</v>
      </c>
      <c r="V127" s="38">
        <f>T127/365</f>
        <v>1.5991163694898812E-5</v>
      </c>
      <c r="W127" s="38">
        <f>V127*0.92</f>
        <v>1.4711870599306908E-5</v>
      </c>
      <c r="X127" s="25">
        <f>LOOKUP(G127,'Load Factor Adjustment'!$A$2:$A$15,'Load Factor Adjustment'!$D$2:$D$15)</f>
        <v>0.68571428571428572</v>
      </c>
      <c r="Y127" s="38">
        <f>U127*X127</f>
        <v>1.8254577044343661E-4</v>
      </c>
      <c r="Z127" s="38">
        <f>W127*X127</f>
        <v>1.0088139839524738E-5</v>
      </c>
    </row>
    <row r="128" spans="1:26" x14ac:dyDescent="0.25">
      <c r="A128" s="17">
        <v>2017</v>
      </c>
      <c r="B128" s="17">
        <v>2764</v>
      </c>
      <c r="C128" s="18" t="s">
        <v>25</v>
      </c>
      <c r="D128" s="19">
        <v>43167</v>
      </c>
      <c r="E128" s="17">
        <v>7598</v>
      </c>
      <c r="F128" s="18" t="s">
        <v>17</v>
      </c>
      <c r="G128" s="18" t="s">
        <v>18</v>
      </c>
      <c r="H128" s="18" t="s">
        <v>19</v>
      </c>
      <c r="I128" s="17">
        <v>1979</v>
      </c>
      <c r="J128" s="17">
        <v>300</v>
      </c>
      <c r="K128" s="17">
        <v>68</v>
      </c>
      <c r="L128" s="17">
        <v>0.7</v>
      </c>
      <c r="M128" s="20">
        <v>12.09</v>
      </c>
      <c r="N128" s="21">
        <v>2.7999999999999998E-4</v>
      </c>
      <c r="O128" s="22">
        <v>0.60499999999999998</v>
      </c>
      <c r="P128" s="23">
        <v>4.3999999999999999E-5</v>
      </c>
      <c r="Q128" s="20">
        <v>0.24319444411732299</v>
      </c>
      <c r="R128" s="22">
        <v>1.78342593206876E-2</v>
      </c>
      <c r="S128" s="25"/>
      <c r="T128" s="25"/>
      <c r="U128" s="25"/>
      <c r="V128" s="25"/>
      <c r="W128" s="25"/>
    </row>
    <row r="129" spans="1:26" x14ac:dyDescent="0.25">
      <c r="A129" s="17">
        <v>2017</v>
      </c>
      <c r="B129" s="17">
        <v>2764</v>
      </c>
      <c r="C129" s="18" t="s">
        <v>25</v>
      </c>
      <c r="D129" s="19">
        <v>43167</v>
      </c>
      <c r="E129" s="17">
        <v>7599</v>
      </c>
      <c r="F129" s="18" t="s">
        <v>20</v>
      </c>
      <c r="G129" s="18" t="s">
        <v>18</v>
      </c>
      <c r="H129" s="18" t="s">
        <v>42</v>
      </c>
      <c r="I129" s="17">
        <v>2017</v>
      </c>
      <c r="J129" s="17">
        <v>300</v>
      </c>
      <c r="K129" s="17">
        <v>84</v>
      </c>
      <c r="L129" s="17">
        <v>0.7</v>
      </c>
      <c r="M129" s="20">
        <v>2.74</v>
      </c>
      <c r="N129" s="21">
        <v>3.6000000000000001E-5</v>
      </c>
      <c r="O129" s="22">
        <v>0.112</v>
      </c>
      <c r="P129" s="23">
        <v>7.9999999999999996E-6</v>
      </c>
      <c r="Q129" s="20">
        <v>5.4327777075157298E-2</v>
      </c>
      <c r="R129" s="22">
        <v>2.41111113668182E-3</v>
      </c>
      <c r="S129" s="25">
        <f>Q128-Q129</f>
        <v>0.1888666670421657</v>
      </c>
      <c r="T129" s="25">
        <f>R128-R129</f>
        <v>1.542314818400578E-2</v>
      </c>
      <c r="U129" s="38">
        <f>S129/365</f>
        <v>5.1744292340319365E-4</v>
      </c>
      <c r="V129" s="38">
        <f>T129/365</f>
        <v>4.2255200504125423E-5</v>
      </c>
      <c r="W129" s="38">
        <f>V129*0.92</f>
        <v>3.8874784463795389E-5</v>
      </c>
      <c r="X129" s="25">
        <f>LOOKUP(G129,'Load Factor Adjustment'!$A$2:$A$15,'Load Factor Adjustment'!$D$2:$D$15)</f>
        <v>0.68571428571428572</v>
      </c>
      <c r="Y129" s="38">
        <f>U129*X129</f>
        <v>3.5481800461933282E-4</v>
      </c>
      <c r="Z129" s="38">
        <f>W129*X129</f>
        <v>2.6656995060888268E-5</v>
      </c>
    </row>
    <row r="130" spans="1:26" x14ac:dyDescent="0.25">
      <c r="A130" s="17">
        <v>2018</v>
      </c>
      <c r="B130" s="17">
        <v>2753</v>
      </c>
      <c r="C130" s="18" t="s">
        <v>25</v>
      </c>
      <c r="D130" s="19">
        <v>43178</v>
      </c>
      <c r="E130" s="17">
        <v>7620</v>
      </c>
      <c r="F130" s="18" t="s">
        <v>17</v>
      </c>
      <c r="G130" s="18" t="s">
        <v>50</v>
      </c>
      <c r="H130" s="18" t="s">
        <v>32</v>
      </c>
      <c r="I130" s="17">
        <v>1999</v>
      </c>
      <c r="J130" s="17">
        <v>600</v>
      </c>
      <c r="K130" s="17">
        <v>49</v>
      </c>
      <c r="L130" s="17">
        <v>0.37</v>
      </c>
      <c r="M130" s="20">
        <v>5.26</v>
      </c>
      <c r="N130" s="21">
        <v>9.7999999999999997E-5</v>
      </c>
      <c r="O130" s="22">
        <v>0.48</v>
      </c>
      <c r="P130" s="23">
        <v>3.7200000000000003E-5</v>
      </c>
      <c r="Q130" s="20">
        <v>7.7172410685511894E-2</v>
      </c>
      <c r="R130" s="22">
        <v>1.1108222164328699E-2</v>
      </c>
      <c r="S130" s="25"/>
      <c r="T130" s="25"/>
      <c r="U130" s="25"/>
      <c r="V130" s="25"/>
      <c r="W130" s="25"/>
    </row>
    <row r="131" spans="1:26" x14ac:dyDescent="0.25">
      <c r="A131" s="17">
        <v>2018</v>
      </c>
      <c r="B131" s="17">
        <v>2753</v>
      </c>
      <c r="C131" s="18" t="s">
        <v>25</v>
      </c>
      <c r="D131" s="19">
        <v>43178</v>
      </c>
      <c r="E131" s="17">
        <v>7621</v>
      </c>
      <c r="F131" s="18" t="s">
        <v>20</v>
      </c>
      <c r="G131" s="18" t="s">
        <v>50</v>
      </c>
      <c r="H131" s="18" t="s">
        <v>42</v>
      </c>
      <c r="I131" s="17">
        <v>2017</v>
      </c>
      <c r="J131" s="17">
        <v>600</v>
      </c>
      <c r="K131" s="17">
        <v>61</v>
      </c>
      <c r="L131" s="17">
        <v>0.37</v>
      </c>
      <c r="M131" s="20">
        <v>2.74</v>
      </c>
      <c r="N131" s="21">
        <v>3.6000000000000001E-5</v>
      </c>
      <c r="O131" s="22">
        <v>8.9999999999999993E-3</v>
      </c>
      <c r="P131" s="23">
        <v>8.9999999999999996E-7</v>
      </c>
      <c r="Q131" s="20">
        <v>4.2512804980067799E-2</v>
      </c>
      <c r="R131" s="22">
        <v>1.7464880487135201E-4</v>
      </c>
      <c r="S131" s="25">
        <f>Q130-Q131</f>
        <v>3.4659605705444095E-2</v>
      </c>
      <c r="T131" s="25">
        <f>R130-R131</f>
        <v>1.0933573359457348E-2</v>
      </c>
      <c r="U131" s="38">
        <f>S131/365</f>
        <v>9.4957823850531773E-5</v>
      </c>
      <c r="V131" s="38">
        <f>T131/365</f>
        <v>2.9954995505362597E-5</v>
      </c>
      <c r="W131" s="38">
        <f>V131*0.92</f>
        <v>2.755859586493359E-5</v>
      </c>
      <c r="X131" s="25">
        <f>LOOKUP(G131,'Load Factor Adjustment'!$A$2:$A$15,'Load Factor Adjustment'!$D$2:$D$15)</f>
        <v>1.0810810810810811</v>
      </c>
      <c r="Y131" s="38">
        <f>U131*X131</f>
        <v>1.0265710686543976E-4</v>
      </c>
      <c r="Z131" s="38">
        <f>W131*X131</f>
        <v>2.9793076610739018E-5</v>
      </c>
    </row>
    <row r="132" spans="1:26" x14ac:dyDescent="0.25">
      <c r="A132" s="17">
        <v>2018</v>
      </c>
      <c r="B132" s="17">
        <v>2804</v>
      </c>
      <c r="C132" s="18" t="s">
        <v>22</v>
      </c>
      <c r="D132" s="19">
        <v>43178</v>
      </c>
      <c r="E132" s="17">
        <v>7135</v>
      </c>
      <c r="F132" s="18" t="s">
        <v>17</v>
      </c>
      <c r="G132" s="18" t="s">
        <v>18</v>
      </c>
      <c r="H132" s="18" t="s">
        <v>38</v>
      </c>
      <c r="I132" s="17">
        <v>2004</v>
      </c>
      <c r="J132" s="17">
        <v>750</v>
      </c>
      <c r="K132" s="17">
        <v>99</v>
      </c>
      <c r="L132" s="17">
        <v>0.7</v>
      </c>
      <c r="M132" s="20">
        <v>4.75</v>
      </c>
      <c r="N132" s="21">
        <v>7.1000000000000005E-5</v>
      </c>
      <c r="O132" s="22">
        <v>0.192</v>
      </c>
      <c r="P132" s="23">
        <v>1.4100000000000001E-5</v>
      </c>
      <c r="Q132" s="20">
        <v>0.32094791271907003</v>
      </c>
      <c r="R132" s="22">
        <v>2.0693749773440701E-2</v>
      </c>
      <c r="S132" s="25"/>
      <c r="T132" s="25"/>
      <c r="U132" s="25"/>
      <c r="V132" s="25"/>
      <c r="W132" s="25"/>
    </row>
    <row r="133" spans="1:26" x14ac:dyDescent="0.25">
      <c r="A133" s="17">
        <v>2018</v>
      </c>
      <c r="B133" s="17">
        <v>2804</v>
      </c>
      <c r="C133" s="18" t="s">
        <v>22</v>
      </c>
      <c r="D133" s="19">
        <v>43178</v>
      </c>
      <c r="E133" s="17">
        <v>7136</v>
      </c>
      <c r="F133" s="18" t="s">
        <v>20</v>
      </c>
      <c r="G133" s="18" t="s">
        <v>18</v>
      </c>
      <c r="H133" s="18" t="s">
        <v>42</v>
      </c>
      <c r="I133" s="17">
        <v>2016</v>
      </c>
      <c r="J133" s="17">
        <v>750</v>
      </c>
      <c r="K133" s="17">
        <v>117</v>
      </c>
      <c r="L133" s="17">
        <v>0.7</v>
      </c>
      <c r="M133" s="20">
        <v>0.26</v>
      </c>
      <c r="N133" s="21">
        <v>3.9999999999999998E-6</v>
      </c>
      <c r="O133" s="22">
        <v>8.9999999999999993E-3</v>
      </c>
      <c r="P133" s="23">
        <v>3.9999999999999998E-7</v>
      </c>
      <c r="Q133" s="20">
        <v>1.8619790701292299E-2</v>
      </c>
      <c r="R133" s="22">
        <v>7.1093746284742404E-4</v>
      </c>
      <c r="S133" s="25">
        <f>Q132-Q133</f>
        <v>0.3023281220177777</v>
      </c>
      <c r="T133" s="25">
        <f>R132-R133</f>
        <v>1.9982812310593276E-2</v>
      </c>
      <c r="U133" s="38">
        <f>S133/365</f>
        <v>8.2829622470624023E-4</v>
      </c>
      <c r="V133" s="38">
        <f>T133/365</f>
        <v>5.474743098792678E-5</v>
      </c>
      <c r="W133" s="38">
        <f>V133*0.92</f>
        <v>5.0367636508892638E-5</v>
      </c>
      <c r="X133" s="25">
        <f>LOOKUP(G133,'Load Factor Adjustment'!$A$2:$A$15,'Load Factor Adjustment'!$D$2:$D$15)</f>
        <v>0.68571428571428572</v>
      </c>
      <c r="Y133" s="38">
        <f>U133*X133</f>
        <v>5.6797455408427906E-4</v>
      </c>
      <c r="Z133" s="38">
        <f>W133*X133</f>
        <v>3.4537807891812095E-5</v>
      </c>
    </row>
    <row r="134" spans="1:26" x14ac:dyDescent="0.25">
      <c r="A134" s="17">
        <v>2018</v>
      </c>
      <c r="B134" s="17">
        <v>2611</v>
      </c>
      <c r="C134" s="18" t="s">
        <v>23</v>
      </c>
      <c r="D134" s="19">
        <v>43179</v>
      </c>
      <c r="E134" s="17">
        <v>7400</v>
      </c>
      <c r="F134" s="18" t="s">
        <v>17</v>
      </c>
      <c r="G134" s="18" t="s">
        <v>18</v>
      </c>
      <c r="H134" s="18" t="s">
        <v>19</v>
      </c>
      <c r="I134" s="17">
        <v>1981</v>
      </c>
      <c r="J134" s="17">
        <v>225</v>
      </c>
      <c r="K134" s="17">
        <v>45</v>
      </c>
      <c r="L134" s="17">
        <v>0.7</v>
      </c>
      <c r="M134" s="20">
        <v>6.51</v>
      </c>
      <c r="N134" s="21">
        <v>9.7999999999999997E-5</v>
      </c>
      <c r="O134" s="22">
        <v>0.54700000000000004</v>
      </c>
      <c r="P134" s="23">
        <v>4.2400000000000001E-5</v>
      </c>
      <c r="Q134" s="20">
        <v>5.8094531812302903E-2</v>
      </c>
      <c r="R134" s="22">
        <v>7.4037497347994403E-3</v>
      </c>
      <c r="S134" s="25"/>
      <c r="T134" s="25"/>
      <c r="U134" s="25"/>
      <c r="V134" s="25"/>
      <c r="W134" s="25"/>
    </row>
    <row r="135" spans="1:26" x14ac:dyDescent="0.25">
      <c r="A135" s="17">
        <v>2018</v>
      </c>
      <c r="B135" s="17">
        <v>2611</v>
      </c>
      <c r="C135" s="18" t="s">
        <v>23</v>
      </c>
      <c r="D135" s="19">
        <v>43179</v>
      </c>
      <c r="E135" s="17">
        <v>7401</v>
      </c>
      <c r="F135" s="18" t="s">
        <v>20</v>
      </c>
      <c r="G135" s="18" t="s">
        <v>18</v>
      </c>
      <c r="H135" s="18" t="s">
        <v>42</v>
      </c>
      <c r="I135" s="17">
        <v>2016</v>
      </c>
      <c r="J135" s="17">
        <v>225</v>
      </c>
      <c r="K135" s="17">
        <v>55</v>
      </c>
      <c r="L135" s="17">
        <v>0.7</v>
      </c>
      <c r="M135" s="20">
        <v>2.74</v>
      </c>
      <c r="N135" s="21">
        <v>3.6000000000000001E-5</v>
      </c>
      <c r="O135" s="22">
        <v>8.9999999999999993E-3</v>
      </c>
      <c r="P135" s="23">
        <v>8.9999999999999996E-7</v>
      </c>
      <c r="Q135" s="20">
        <v>2.6549912847043299E-2</v>
      </c>
      <c r="R135" s="22">
        <v>9.5605463153770101E-5</v>
      </c>
      <c r="S135" s="25">
        <f>Q134-Q135</f>
        <v>3.1544618965259605E-2</v>
      </c>
      <c r="T135" s="25">
        <f>R134-R135</f>
        <v>7.3081442716456703E-3</v>
      </c>
      <c r="U135" s="38">
        <f>S135/365</f>
        <v>8.6423613603450977E-5</v>
      </c>
      <c r="V135" s="38">
        <f>T135/365</f>
        <v>2.0022313073001838E-5</v>
      </c>
      <c r="W135" s="38">
        <f>V135*0.92</f>
        <v>1.8420528027161691E-5</v>
      </c>
      <c r="X135" s="25">
        <f>LOOKUP(G135,'Load Factor Adjustment'!$A$2:$A$15,'Load Factor Adjustment'!$D$2:$D$15)</f>
        <v>0.68571428571428572</v>
      </c>
      <c r="Y135" s="38">
        <f>U135*X135</f>
        <v>5.9261906470937815E-5</v>
      </c>
      <c r="Z135" s="38">
        <f>W135*X135</f>
        <v>1.2631219218625159E-5</v>
      </c>
    </row>
    <row r="136" spans="1:26" x14ac:dyDescent="0.25">
      <c r="A136" s="17">
        <v>2018</v>
      </c>
      <c r="B136" s="17">
        <v>2656</v>
      </c>
      <c r="C136" s="18" t="s">
        <v>23</v>
      </c>
      <c r="D136" s="19">
        <v>43180</v>
      </c>
      <c r="E136" s="17">
        <v>7381</v>
      </c>
      <c r="F136" s="18" t="s">
        <v>17</v>
      </c>
      <c r="G136" s="18" t="s">
        <v>18</v>
      </c>
      <c r="H136" s="18" t="s">
        <v>19</v>
      </c>
      <c r="I136" s="17">
        <v>1987</v>
      </c>
      <c r="J136" s="17">
        <v>400</v>
      </c>
      <c r="K136" s="17">
        <v>81</v>
      </c>
      <c r="L136" s="17">
        <v>0.7</v>
      </c>
      <c r="M136" s="20">
        <v>12.09</v>
      </c>
      <c r="N136" s="21">
        <v>2.7999999999999998E-4</v>
      </c>
      <c r="O136" s="22">
        <v>0.60499999999999998</v>
      </c>
      <c r="P136" s="23">
        <v>4.3999999999999999E-5</v>
      </c>
      <c r="Q136" s="20">
        <v>0.38624999948045502</v>
      </c>
      <c r="R136" s="22">
        <v>2.83250000975627E-2</v>
      </c>
      <c r="S136" s="25"/>
      <c r="T136" s="25"/>
      <c r="U136" s="25"/>
      <c r="V136" s="25"/>
      <c r="W136" s="25"/>
    </row>
    <row r="137" spans="1:26" x14ac:dyDescent="0.25">
      <c r="A137" s="17">
        <v>2018</v>
      </c>
      <c r="B137" s="17">
        <v>2656</v>
      </c>
      <c r="C137" s="18" t="s">
        <v>23</v>
      </c>
      <c r="D137" s="19">
        <v>43180</v>
      </c>
      <c r="E137" s="17">
        <v>7440</v>
      </c>
      <c r="F137" s="18" t="s">
        <v>20</v>
      </c>
      <c r="G137" s="18" t="s">
        <v>18</v>
      </c>
      <c r="H137" s="18" t="s">
        <v>42</v>
      </c>
      <c r="I137" s="17">
        <v>2017</v>
      </c>
      <c r="J137" s="17">
        <v>400</v>
      </c>
      <c r="K137" s="17">
        <v>100</v>
      </c>
      <c r="L137" s="17">
        <v>0.7</v>
      </c>
      <c r="M137" s="20">
        <v>0.26</v>
      </c>
      <c r="N137" s="21">
        <v>3.9999999999999998E-6</v>
      </c>
      <c r="O137" s="22">
        <v>8.9999999999999993E-3</v>
      </c>
      <c r="P137" s="23">
        <v>3.9999999999999998E-7</v>
      </c>
      <c r="Q137" s="20">
        <v>8.2716045024396993E-3</v>
      </c>
      <c r="R137" s="22">
        <v>3.0246911898227399E-4</v>
      </c>
      <c r="S137" s="25">
        <f>Q136-Q137</f>
        <v>0.37797839497801533</v>
      </c>
      <c r="T137" s="25">
        <f>R136-R137</f>
        <v>2.8022530978580425E-2</v>
      </c>
      <c r="U137" s="38">
        <f>S137/365</f>
        <v>1.0355572465151105E-3</v>
      </c>
      <c r="V137" s="38">
        <f>T137/365</f>
        <v>7.6774057475562809E-5</v>
      </c>
      <c r="W137" s="38">
        <f>V137*0.92</f>
        <v>7.0632132877517783E-5</v>
      </c>
      <c r="X137" s="25">
        <f>LOOKUP(G137,'Load Factor Adjustment'!$A$2:$A$15,'Load Factor Adjustment'!$D$2:$D$15)</f>
        <v>0.68571428571428572</v>
      </c>
      <c r="Y137" s="38">
        <f>U137*X137</f>
        <v>7.1009639761036153E-4</v>
      </c>
      <c r="Z137" s="38">
        <f>W137*X137</f>
        <v>4.8433462544583624E-5</v>
      </c>
    </row>
    <row r="138" spans="1:26" x14ac:dyDescent="0.25">
      <c r="A138" s="17">
        <v>2018</v>
      </c>
      <c r="B138" s="17">
        <v>2724</v>
      </c>
      <c r="C138" s="18" t="s">
        <v>16</v>
      </c>
      <c r="D138" s="19">
        <v>43180</v>
      </c>
      <c r="E138" s="17">
        <v>7266</v>
      </c>
      <c r="F138" s="18" t="s">
        <v>17</v>
      </c>
      <c r="G138" s="18" t="s">
        <v>18</v>
      </c>
      <c r="H138" s="18" t="s">
        <v>19</v>
      </c>
      <c r="I138" s="17">
        <v>1968</v>
      </c>
      <c r="J138" s="17">
        <v>500</v>
      </c>
      <c r="K138" s="17">
        <v>70</v>
      </c>
      <c r="L138" s="17">
        <v>0.7</v>
      </c>
      <c r="M138" s="20">
        <v>12.09</v>
      </c>
      <c r="N138" s="21">
        <v>2.7999999999999998E-4</v>
      </c>
      <c r="O138" s="22">
        <v>0.60499999999999998</v>
      </c>
      <c r="P138" s="23">
        <v>4.3999999999999999E-5</v>
      </c>
      <c r="Q138" s="20">
        <v>0.41724536980913302</v>
      </c>
      <c r="R138" s="22">
        <v>3.05979939325523E-2</v>
      </c>
      <c r="S138" s="25"/>
      <c r="T138" s="25"/>
      <c r="U138" s="25"/>
      <c r="V138" s="25"/>
      <c r="W138" s="25"/>
    </row>
    <row r="139" spans="1:26" x14ac:dyDescent="0.25">
      <c r="A139" s="17">
        <v>2018</v>
      </c>
      <c r="B139" s="17">
        <v>2724</v>
      </c>
      <c r="C139" s="18" t="s">
        <v>16</v>
      </c>
      <c r="D139" s="19">
        <v>43180</v>
      </c>
      <c r="E139" s="17">
        <v>7267</v>
      </c>
      <c r="F139" s="18" t="s">
        <v>20</v>
      </c>
      <c r="G139" s="18" t="s">
        <v>18</v>
      </c>
      <c r="H139" s="18" t="s">
        <v>42</v>
      </c>
      <c r="I139" s="17">
        <v>2017</v>
      </c>
      <c r="J139" s="17">
        <v>500</v>
      </c>
      <c r="K139" s="17">
        <v>80</v>
      </c>
      <c r="L139" s="17">
        <v>0.7</v>
      </c>
      <c r="M139" s="20">
        <v>0.26</v>
      </c>
      <c r="N139" s="21">
        <v>3.4999999999999999E-6</v>
      </c>
      <c r="O139" s="22">
        <v>8.9999999999999993E-3</v>
      </c>
      <c r="P139" s="23">
        <v>8.9999999999999996E-7</v>
      </c>
      <c r="Q139" s="20">
        <v>8.2947526545212608E-3</v>
      </c>
      <c r="R139" s="22">
        <v>3.47222202421584E-4</v>
      </c>
      <c r="S139" s="25">
        <f>Q138-Q139</f>
        <v>0.40895061715461173</v>
      </c>
      <c r="T139" s="25">
        <f>R138-R139</f>
        <v>3.0250771730130716E-2</v>
      </c>
      <c r="U139" s="38">
        <f>S139/365</f>
        <v>1.1204126497386623E-3</v>
      </c>
      <c r="V139" s="38">
        <f>T139/365</f>
        <v>8.2878826657892368E-5</v>
      </c>
      <c r="W139" s="38">
        <f>V139*0.92</f>
        <v>7.6248520525260989E-5</v>
      </c>
      <c r="X139" s="25">
        <f>LOOKUP(G139,'Load Factor Adjustment'!$A$2:$A$15,'Load Factor Adjustment'!$D$2:$D$15)</f>
        <v>0.68571428571428572</v>
      </c>
      <c r="Y139" s="38">
        <f>U139*X139</f>
        <v>7.6828295982079697E-4</v>
      </c>
      <c r="Z139" s="38">
        <f>W139*X139</f>
        <v>5.2284699788750394E-5</v>
      </c>
    </row>
    <row r="140" spans="1:26" x14ac:dyDescent="0.25">
      <c r="A140" s="17">
        <v>2017</v>
      </c>
      <c r="B140" s="17">
        <v>2709</v>
      </c>
      <c r="C140" s="18" t="s">
        <v>27</v>
      </c>
      <c r="D140" s="19">
        <v>43181</v>
      </c>
      <c r="E140" s="17">
        <v>7238</v>
      </c>
      <c r="F140" s="18" t="s">
        <v>17</v>
      </c>
      <c r="G140" s="18" t="s">
        <v>18</v>
      </c>
      <c r="H140" s="18" t="s">
        <v>19</v>
      </c>
      <c r="I140" s="17">
        <v>1989</v>
      </c>
      <c r="J140" s="17">
        <v>1000</v>
      </c>
      <c r="K140" s="17">
        <v>82</v>
      </c>
      <c r="L140" s="17">
        <v>0.7</v>
      </c>
      <c r="M140" s="20">
        <v>8.17</v>
      </c>
      <c r="N140" s="21">
        <v>1.9000000000000001E-4</v>
      </c>
      <c r="O140" s="22">
        <v>0.47899999999999998</v>
      </c>
      <c r="P140" s="23">
        <v>3.6100000000000003E-5</v>
      </c>
      <c r="Q140" s="20">
        <v>0.66118826981442103</v>
      </c>
      <c r="R140" s="22">
        <v>5.7716355960325497E-2</v>
      </c>
      <c r="S140" s="25"/>
      <c r="T140" s="25"/>
      <c r="U140" s="25"/>
      <c r="V140" s="25"/>
      <c r="W140" s="25"/>
    </row>
    <row r="141" spans="1:26" x14ac:dyDescent="0.25">
      <c r="A141" s="17">
        <v>2017</v>
      </c>
      <c r="B141" s="17">
        <v>2709</v>
      </c>
      <c r="C141" s="18" t="s">
        <v>27</v>
      </c>
      <c r="D141" s="19">
        <v>43181</v>
      </c>
      <c r="E141" s="17">
        <v>7239</v>
      </c>
      <c r="F141" s="18" t="s">
        <v>20</v>
      </c>
      <c r="G141" s="18" t="s">
        <v>18</v>
      </c>
      <c r="H141" s="18" t="s">
        <v>42</v>
      </c>
      <c r="I141" s="17">
        <v>2017</v>
      </c>
      <c r="J141" s="17">
        <v>1000</v>
      </c>
      <c r="K141" s="17">
        <v>99</v>
      </c>
      <c r="L141" s="17">
        <v>0.7</v>
      </c>
      <c r="M141" s="20">
        <v>0.26</v>
      </c>
      <c r="N141" s="21">
        <v>3.4999999999999999E-6</v>
      </c>
      <c r="O141" s="22">
        <v>8.9999999999999993E-3</v>
      </c>
      <c r="P141" s="23">
        <v>8.9999999999999996E-7</v>
      </c>
      <c r="Q141" s="20">
        <v>2.1197915595502999E-2</v>
      </c>
      <c r="R141" s="22">
        <v>1.0312499432902601E-3</v>
      </c>
      <c r="S141" s="25">
        <f>Q140-Q141</f>
        <v>0.63999035421891803</v>
      </c>
      <c r="T141" s="25">
        <f>R140-R141</f>
        <v>5.6685106017035233E-2</v>
      </c>
      <c r="U141" s="38">
        <f>S141/365</f>
        <v>1.7533982307367617E-3</v>
      </c>
      <c r="V141" s="38">
        <f>T141/365</f>
        <v>1.5530166032064449E-4</v>
      </c>
      <c r="W141" s="38">
        <f>V141*0.92</f>
        <v>1.4287752749499294E-4</v>
      </c>
      <c r="X141" s="25">
        <f>LOOKUP(G141,'Load Factor Adjustment'!$A$2:$A$15,'Load Factor Adjustment'!$D$2:$D$15)</f>
        <v>0.68571428571428572</v>
      </c>
      <c r="Y141" s="38">
        <f>U141*X141</f>
        <v>1.2023302153623509E-3</v>
      </c>
      <c r="Z141" s="38">
        <f>W141*X141</f>
        <v>9.7973161710852302E-5</v>
      </c>
    </row>
    <row r="142" spans="1:26" x14ac:dyDescent="0.25">
      <c r="A142" s="17">
        <v>2018</v>
      </c>
      <c r="B142" s="17">
        <v>2711</v>
      </c>
      <c r="C142" s="18" t="s">
        <v>16</v>
      </c>
      <c r="D142" s="19">
        <v>43181</v>
      </c>
      <c r="E142" s="17">
        <v>7296</v>
      </c>
      <c r="F142" s="18" t="s">
        <v>17</v>
      </c>
      <c r="G142" s="18" t="s">
        <v>18</v>
      </c>
      <c r="H142" s="18" t="s">
        <v>19</v>
      </c>
      <c r="I142" s="17">
        <v>1975</v>
      </c>
      <c r="J142" s="17">
        <v>250</v>
      </c>
      <c r="K142" s="17">
        <v>76</v>
      </c>
      <c r="L142" s="17">
        <v>0.7</v>
      </c>
      <c r="M142" s="20">
        <v>12.09</v>
      </c>
      <c r="N142" s="21">
        <v>2.7999999999999998E-4</v>
      </c>
      <c r="O142" s="22">
        <v>0.60499999999999998</v>
      </c>
      <c r="P142" s="23">
        <v>4.3999999999999999E-5</v>
      </c>
      <c r="Q142" s="20">
        <v>0.22650462932495799</v>
      </c>
      <c r="R142" s="22">
        <v>1.66103395633855E-2</v>
      </c>
      <c r="S142" s="25"/>
      <c r="T142" s="25"/>
      <c r="U142" s="25"/>
      <c r="V142" s="25"/>
      <c r="W142" s="25"/>
    </row>
    <row r="143" spans="1:26" x14ac:dyDescent="0.25">
      <c r="A143" s="17">
        <v>2018</v>
      </c>
      <c r="B143" s="17">
        <v>2711</v>
      </c>
      <c r="C143" s="18" t="s">
        <v>16</v>
      </c>
      <c r="D143" s="19">
        <v>43181</v>
      </c>
      <c r="E143" s="17">
        <v>7297</v>
      </c>
      <c r="F143" s="18" t="s">
        <v>20</v>
      </c>
      <c r="G143" s="18" t="s">
        <v>18</v>
      </c>
      <c r="H143" s="18" t="s">
        <v>42</v>
      </c>
      <c r="I143" s="17">
        <v>2017</v>
      </c>
      <c r="J143" s="17">
        <v>250</v>
      </c>
      <c r="K143" s="17">
        <v>80</v>
      </c>
      <c r="L143" s="17">
        <v>0.7</v>
      </c>
      <c r="M143" s="20">
        <v>0.26</v>
      </c>
      <c r="N143" s="21">
        <v>3.4999999999999999E-6</v>
      </c>
      <c r="O143" s="22">
        <v>8.9999999999999993E-3</v>
      </c>
      <c r="P143" s="23">
        <v>8.9999999999999996E-7</v>
      </c>
      <c r="Q143" s="20">
        <v>4.0798608953855897E-3</v>
      </c>
      <c r="R143" s="22">
        <v>1.5624999087777801E-4</v>
      </c>
      <c r="S143" s="25">
        <f>Q142-Q143</f>
        <v>0.2224247684295724</v>
      </c>
      <c r="T143" s="25">
        <f>R142-R143</f>
        <v>1.6454089572507723E-2</v>
      </c>
      <c r="U143" s="38">
        <f>S143/365</f>
        <v>6.0938292720430791E-4</v>
      </c>
      <c r="V143" s="38">
        <f>T143/365</f>
        <v>4.507969745892527E-5</v>
      </c>
      <c r="W143" s="38">
        <f>V143*0.92</f>
        <v>4.1473321662211252E-5</v>
      </c>
      <c r="X143" s="25">
        <f>LOOKUP(G143,'Load Factor Adjustment'!$A$2:$A$15,'Load Factor Adjustment'!$D$2:$D$15)</f>
        <v>0.68571428571428572</v>
      </c>
      <c r="Y143" s="38">
        <f>U143*X143</f>
        <v>4.1786257865438257E-4</v>
      </c>
      <c r="Z143" s="38">
        <f>W143*X143</f>
        <v>2.8438849139802002E-5</v>
      </c>
    </row>
    <row r="144" spans="1:26" x14ac:dyDescent="0.25">
      <c r="A144" s="17">
        <v>2017</v>
      </c>
      <c r="B144" s="17">
        <v>2898</v>
      </c>
      <c r="C144" s="18" t="s">
        <v>22</v>
      </c>
      <c r="D144" s="19">
        <v>43182</v>
      </c>
      <c r="E144" s="17">
        <v>7131</v>
      </c>
      <c r="F144" s="18" t="s">
        <v>17</v>
      </c>
      <c r="G144" s="18" t="s">
        <v>18</v>
      </c>
      <c r="H144" s="18" t="s">
        <v>19</v>
      </c>
      <c r="I144" s="17">
        <v>1965</v>
      </c>
      <c r="J144" s="17">
        <v>350</v>
      </c>
      <c r="K144" s="17">
        <v>108</v>
      </c>
      <c r="L144" s="17">
        <v>0.7</v>
      </c>
      <c r="M144" s="20">
        <v>12.09</v>
      </c>
      <c r="N144" s="21">
        <v>2.7999999999999998E-4</v>
      </c>
      <c r="O144" s="22">
        <v>0.60499999999999998</v>
      </c>
      <c r="P144" s="23">
        <v>4.3999999999999999E-5</v>
      </c>
      <c r="Q144" s="20">
        <v>0.45062499939386402</v>
      </c>
      <c r="R144" s="22">
        <v>3.3045833447156503E-2</v>
      </c>
      <c r="S144" s="25"/>
      <c r="T144" s="25"/>
      <c r="U144" s="25"/>
      <c r="V144" s="25"/>
      <c r="W144" s="25"/>
    </row>
    <row r="145" spans="1:26" x14ac:dyDescent="0.25">
      <c r="A145" s="17">
        <v>2017</v>
      </c>
      <c r="B145" s="17">
        <v>2898</v>
      </c>
      <c r="C145" s="18" t="s">
        <v>22</v>
      </c>
      <c r="D145" s="19">
        <v>43182</v>
      </c>
      <c r="E145" s="17">
        <v>7132</v>
      </c>
      <c r="F145" s="18" t="s">
        <v>20</v>
      </c>
      <c r="G145" s="18" t="s">
        <v>18</v>
      </c>
      <c r="H145" s="18" t="s">
        <v>42</v>
      </c>
      <c r="I145" s="17">
        <v>2017</v>
      </c>
      <c r="J145" s="17">
        <v>350</v>
      </c>
      <c r="K145" s="17">
        <v>125</v>
      </c>
      <c r="L145" s="17">
        <v>0.7</v>
      </c>
      <c r="M145" s="20">
        <v>0.26</v>
      </c>
      <c r="N145" s="21">
        <v>3.9999999999999998E-6</v>
      </c>
      <c r="O145" s="22">
        <v>8.9999999999999993E-3</v>
      </c>
      <c r="P145" s="23">
        <v>3.9999999999999998E-7</v>
      </c>
      <c r="Q145" s="20">
        <v>9.0133097091541492E-3</v>
      </c>
      <c r="R145" s="22">
        <v>3.27449827299964E-4</v>
      </c>
      <c r="S145" s="25">
        <f>Q144-Q145</f>
        <v>0.44161168968470987</v>
      </c>
      <c r="T145" s="25">
        <f>R144-R145</f>
        <v>3.2718383619856538E-2</v>
      </c>
      <c r="U145" s="38">
        <f>S145/365</f>
        <v>1.2098950402320819E-3</v>
      </c>
      <c r="V145" s="38">
        <f>T145/365</f>
        <v>8.9639407177689149E-5</v>
      </c>
      <c r="W145" s="38">
        <f>V145*0.92</f>
        <v>8.2468254603474016E-5</v>
      </c>
      <c r="X145" s="25">
        <f>LOOKUP(G145,'Load Factor Adjustment'!$A$2:$A$15,'Load Factor Adjustment'!$D$2:$D$15)</f>
        <v>0.68571428571428572</v>
      </c>
      <c r="Y145" s="38">
        <f>U145*X145</f>
        <v>8.2964231330199905E-4</v>
      </c>
      <c r="Z145" s="38">
        <f>W145*X145</f>
        <v>5.6549660299525042E-5</v>
      </c>
    </row>
    <row r="146" spans="1:26" x14ac:dyDescent="0.25">
      <c r="A146" s="17">
        <v>2018</v>
      </c>
      <c r="B146" s="17">
        <v>2718</v>
      </c>
      <c r="C146" s="18" t="s">
        <v>16</v>
      </c>
      <c r="D146" s="19">
        <v>43185</v>
      </c>
      <c r="E146" s="17">
        <v>7280</v>
      </c>
      <c r="F146" s="18" t="s">
        <v>17</v>
      </c>
      <c r="G146" s="18" t="s">
        <v>18</v>
      </c>
      <c r="H146" s="18" t="s">
        <v>19</v>
      </c>
      <c r="I146" s="17">
        <v>1991</v>
      </c>
      <c r="J146" s="17">
        <v>500</v>
      </c>
      <c r="K146" s="17">
        <v>80</v>
      </c>
      <c r="L146" s="17">
        <v>0.7</v>
      </c>
      <c r="M146" s="20">
        <v>8.17</v>
      </c>
      <c r="N146" s="21">
        <v>1.9000000000000001E-4</v>
      </c>
      <c r="O146" s="22">
        <v>0.47899999999999998</v>
      </c>
      <c r="P146" s="23">
        <v>3.6100000000000003E-5</v>
      </c>
      <c r="Q146" s="20">
        <v>0.32253086332410802</v>
      </c>
      <c r="R146" s="22">
        <v>2.8154319980646599E-2</v>
      </c>
      <c r="S146" s="25"/>
      <c r="T146" s="25"/>
      <c r="U146" s="25"/>
      <c r="V146" s="25"/>
      <c r="W146" s="25"/>
    </row>
    <row r="147" spans="1:26" x14ac:dyDescent="0.25">
      <c r="A147" s="17">
        <v>2018</v>
      </c>
      <c r="B147" s="17">
        <v>2718</v>
      </c>
      <c r="C147" s="18" t="s">
        <v>16</v>
      </c>
      <c r="D147" s="19">
        <v>43185</v>
      </c>
      <c r="E147" s="17">
        <v>7281</v>
      </c>
      <c r="F147" s="18" t="s">
        <v>20</v>
      </c>
      <c r="G147" s="18" t="s">
        <v>18</v>
      </c>
      <c r="H147" s="18" t="s">
        <v>42</v>
      </c>
      <c r="I147" s="17">
        <v>2016</v>
      </c>
      <c r="J147" s="17">
        <v>500</v>
      </c>
      <c r="K147" s="17">
        <v>94</v>
      </c>
      <c r="L147" s="17">
        <v>0.7</v>
      </c>
      <c r="M147" s="20">
        <v>0.26</v>
      </c>
      <c r="N147" s="21">
        <v>3.4999999999999999E-6</v>
      </c>
      <c r="O147" s="22">
        <v>8.9999999999999993E-3</v>
      </c>
      <c r="P147" s="23">
        <v>8.9999999999999996E-7</v>
      </c>
      <c r="Q147" s="20">
        <v>9.7463343690624808E-3</v>
      </c>
      <c r="R147" s="22">
        <v>4.07986087845362E-4</v>
      </c>
      <c r="S147" s="25">
        <f>Q146-Q147</f>
        <v>0.31278452895504555</v>
      </c>
      <c r="T147" s="25">
        <f>R146-R147</f>
        <v>2.7746333892801237E-2</v>
      </c>
      <c r="U147" s="38">
        <f>S147/365</f>
        <v>8.5694391494533031E-4</v>
      </c>
      <c r="V147" s="38">
        <f>T147/365</f>
        <v>7.6017353130962298E-5</v>
      </c>
      <c r="W147" s="38">
        <f>V147*0.92</f>
        <v>6.9935964880485311E-5</v>
      </c>
      <c r="X147" s="25">
        <f>LOOKUP(G147,'Load Factor Adjustment'!$A$2:$A$15,'Load Factor Adjustment'!$D$2:$D$15)</f>
        <v>0.68571428571428572</v>
      </c>
      <c r="Y147" s="38">
        <f>U147*X147</f>
        <v>5.8761868453394075E-4</v>
      </c>
      <c r="Z147" s="38">
        <f>W147*X147</f>
        <v>4.7956090203761357E-5</v>
      </c>
    </row>
    <row r="148" spans="1:26" x14ac:dyDescent="0.25">
      <c r="A148" s="17">
        <v>2018</v>
      </c>
      <c r="B148" s="17">
        <v>2725</v>
      </c>
      <c r="C148" s="18" t="s">
        <v>16</v>
      </c>
      <c r="D148" s="19">
        <v>43186</v>
      </c>
      <c r="E148" s="17">
        <v>7264</v>
      </c>
      <c r="F148" s="18" t="s">
        <v>17</v>
      </c>
      <c r="G148" s="18" t="s">
        <v>18</v>
      </c>
      <c r="H148" s="18" t="s">
        <v>19</v>
      </c>
      <c r="I148" s="17">
        <v>1982</v>
      </c>
      <c r="J148" s="17">
        <v>500</v>
      </c>
      <c r="K148" s="17">
        <v>78</v>
      </c>
      <c r="L148" s="17">
        <v>0.7</v>
      </c>
      <c r="M148" s="20">
        <v>12.09</v>
      </c>
      <c r="N148" s="21">
        <v>2.7999999999999998E-4</v>
      </c>
      <c r="O148" s="22">
        <v>0.60499999999999998</v>
      </c>
      <c r="P148" s="23">
        <v>4.3999999999999999E-5</v>
      </c>
      <c r="Q148" s="20">
        <v>0.46493055493017699</v>
      </c>
      <c r="R148" s="22">
        <v>3.4094907524844002E-2</v>
      </c>
      <c r="S148" s="25"/>
      <c r="T148" s="25"/>
      <c r="U148" s="25"/>
      <c r="V148" s="25"/>
      <c r="W148" s="25"/>
    </row>
    <row r="149" spans="1:26" x14ac:dyDescent="0.25">
      <c r="A149" s="17">
        <v>2018</v>
      </c>
      <c r="B149" s="17">
        <v>2725</v>
      </c>
      <c r="C149" s="18" t="s">
        <v>16</v>
      </c>
      <c r="D149" s="19">
        <v>43186</v>
      </c>
      <c r="E149" s="17">
        <v>7265</v>
      </c>
      <c r="F149" s="18" t="s">
        <v>20</v>
      </c>
      <c r="G149" s="18" t="s">
        <v>18</v>
      </c>
      <c r="H149" s="18" t="s">
        <v>42</v>
      </c>
      <c r="I149" s="17">
        <v>2015</v>
      </c>
      <c r="J149" s="17">
        <v>500</v>
      </c>
      <c r="K149" s="17">
        <v>73</v>
      </c>
      <c r="L149" s="17">
        <v>0.7</v>
      </c>
      <c r="M149" s="20">
        <v>2.74</v>
      </c>
      <c r="N149" s="21">
        <v>3.6000000000000001E-5</v>
      </c>
      <c r="O149" s="22">
        <v>8.9999999999999993E-3</v>
      </c>
      <c r="P149" s="23">
        <v>8.9999999999999996E-7</v>
      </c>
      <c r="Q149" s="20">
        <v>7.9702931099676702E-2</v>
      </c>
      <c r="R149" s="22">
        <v>3.1684025970969601E-4</v>
      </c>
      <c r="S149" s="25">
        <f>Q148-Q149</f>
        <v>0.3852276238305003</v>
      </c>
      <c r="T149" s="25">
        <f>R148-R149</f>
        <v>3.3778067265134305E-2</v>
      </c>
      <c r="U149" s="38">
        <f>S149/365</f>
        <v>1.0554181474808227E-3</v>
      </c>
      <c r="V149" s="38">
        <f>T149/365</f>
        <v>9.2542650041463849E-5</v>
      </c>
      <c r="W149" s="38">
        <f>V149*0.92</f>
        <v>8.5139238038146742E-5</v>
      </c>
      <c r="X149" s="25">
        <f>LOOKUP(G149,'Load Factor Adjustment'!$A$2:$A$15,'Load Factor Adjustment'!$D$2:$D$15)</f>
        <v>0.68571428571428572</v>
      </c>
      <c r="Y149" s="38">
        <f>U149*X149</f>
        <v>7.2371530112970699E-4</v>
      </c>
      <c r="Z149" s="38">
        <f>W149*X149</f>
        <v>5.838119179758634E-5</v>
      </c>
    </row>
    <row r="150" spans="1:26" x14ac:dyDescent="0.25">
      <c r="A150" s="17">
        <v>2018</v>
      </c>
      <c r="B150" s="17">
        <v>2874</v>
      </c>
      <c r="C150" s="18" t="s">
        <v>16</v>
      </c>
      <c r="D150" s="19">
        <v>43187</v>
      </c>
      <c r="E150" s="17">
        <v>7188</v>
      </c>
      <c r="F150" s="18" t="s">
        <v>17</v>
      </c>
      <c r="G150" s="18" t="s">
        <v>18</v>
      </c>
      <c r="H150" s="18" t="s">
        <v>38</v>
      </c>
      <c r="I150" s="17">
        <v>2007</v>
      </c>
      <c r="J150" s="17">
        <v>1000</v>
      </c>
      <c r="K150" s="17">
        <v>30</v>
      </c>
      <c r="L150" s="17">
        <v>0.7</v>
      </c>
      <c r="M150" s="20">
        <v>4.63</v>
      </c>
      <c r="N150" s="21">
        <v>9.2999999999999997E-5</v>
      </c>
      <c r="O150" s="22">
        <v>0.28000000000000003</v>
      </c>
      <c r="P150" s="23">
        <v>2.1800000000000001E-5</v>
      </c>
      <c r="Q150" s="20">
        <v>0.13300926030433</v>
      </c>
      <c r="R150" s="22">
        <v>1.2537036981105001E-2</v>
      </c>
      <c r="S150" s="25"/>
      <c r="T150" s="25"/>
      <c r="U150" s="25"/>
      <c r="V150" s="25"/>
      <c r="W150" s="25"/>
    </row>
    <row r="151" spans="1:26" x14ac:dyDescent="0.25">
      <c r="A151" s="17">
        <v>2018</v>
      </c>
      <c r="B151" s="17">
        <v>2874</v>
      </c>
      <c r="C151" s="18" t="s">
        <v>16</v>
      </c>
      <c r="D151" s="19">
        <v>43187</v>
      </c>
      <c r="E151" s="17">
        <v>7189</v>
      </c>
      <c r="F151" s="18" t="s">
        <v>20</v>
      </c>
      <c r="G151" s="18" t="s">
        <v>18</v>
      </c>
      <c r="H151" s="18" t="s">
        <v>42</v>
      </c>
      <c r="I151" s="17">
        <v>2017</v>
      </c>
      <c r="J151" s="17">
        <v>1000</v>
      </c>
      <c r="K151" s="17">
        <v>35</v>
      </c>
      <c r="L151" s="17">
        <v>0.7</v>
      </c>
      <c r="M151" s="20">
        <v>2.75</v>
      </c>
      <c r="N151" s="21">
        <v>5.7000000000000003E-5</v>
      </c>
      <c r="O151" s="22">
        <v>8.9999999999999993E-3</v>
      </c>
      <c r="P151" s="23">
        <v>9.9999999999999995E-7</v>
      </c>
      <c r="Q151" s="20">
        <v>8.1963733321498297E-2</v>
      </c>
      <c r="R151" s="22">
        <v>3.78086402510386E-4</v>
      </c>
      <c r="S151" s="25">
        <f>Q150-Q151</f>
        <v>5.1045526982831699E-2</v>
      </c>
      <c r="T151" s="25">
        <f>R150-R151</f>
        <v>1.2158950578594615E-2</v>
      </c>
      <c r="U151" s="38">
        <f>S151/365</f>
        <v>1.3985075885707314E-4</v>
      </c>
      <c r="V151" s="38">
        <f>T151/365</f>
        <v>3.3312193366012644E-5</v>
      </c>
      <c r="W151" s="38">
        <f>V151*0.92</f>
        <v>3.0647217896731637E-5</v>
      </c>
      <c r="X151" s="25">
        <f>LOOKUP(G151,'Load Factor Adjustment'!$A$2:$A$15,'Load Factor Adjustment'!$D$2:$D$15)</f>
        <v>0.68571428571428572</v>
      </c>
      <c r="Y151" s="38">
        <f>U151*X151</f>
        <v>9.5897663216278723E-5</v>
      </c>
      <c r="Z151" s="38">
        <f>W151*X151</f>
        <v>2.1015235129187409E-5</v>
      </c>
    </row>
    <row r="152" spans="1:26" x14ac:dyDescent="0.25">
      <c r="A152" s="17">
        <v>2018</v>
      </c>
      <c r="B152" s="17">
        <v>2875</v>
      </c>
      <c r="C152" s="18" t="s">
        <v>16</v>
      </c>
      <c r="D152" s="19">
        <v>43187</v>
      </c>
      <c r="E152" s="17">
        <v>7184</v>
      </c>
      <c r="F152" s="18" t="s">
        <v>17</v>
      </c>
      <c r="G152" s="18" t="s">
        <v>18</v>
      </c>
      <c r="H152" s="18" t="s">
        <v>38</v>
      </c>
      <c r="I152" s="17">
        <v>2005</v>
      </c>
      <c r="J152" s="17">
        <v>1000</v>
      </c>
      <c r="K152" s="17">
        <v>30</v>
      </c>
      <c r="L152" s="17">
        <v>0.7</v>
      </c>
      <c r="M152" s="20">
        <v>4.63</v>
      </c>
      <c r="N152" s="21">
        <v>9.2999999999999997E-5</v>
      </c>
      <c r="O152" s="22">
        <v>0.28000000000000003</v>
      </c>
      <c r="P152" s="23">
        <v>2.1800000000000001E-5</v>
      </c>
      <c r="Q152" s="20">
        <v>0.13300926030433</v>
      </c>
      <c r="R152" s="22">
        <v>1.2537036981105001E-2</v>
      </c>
      <c r="S152" s="25"/>
      <c r="T152" s="25"/>
      <c r="U152" s="25"/>
      <c r="V152" s="25"/>
      <c r="W152" s="25"/>
    </row>
    <row r="153" spans="1:26" x14ac:dyDescent="0.25">
      <c r="A153" s="17">
        <v>2018</v>
      </c>
      <c r="B153" s="17">
        <v>2875</v>
      </c>
      <c r="C153" s="18" t="s">
        <v>16</v>
      </c>
      <c r="D153" s="19">
        <v>43187</v>
      </c>
      <c r="E153" s="17">
        <v>7185</v>
      </c>
      <c r="F153" s="18" t="s">
        <v>20</v>
      </c>
      <c r="G153" s="18" t="s">
        <v>18</v>
      </c>
      <c r="H153" s="18" t="s">
        <v>42</v>
      </c>
      <c r="I153" s="17">
        <v>2017</v>
      </c>
      <c r="J153" s="17">
        <v>1000</v>
      </c>
      <c r="K153" s="17">
        <v>35</v>
      </c>
      <c r="L153" s="17">
        <v>0.7</v>
      </c>
      <c r="M153" s="20">
        <v>2.75</v>
      </c>
      <c r="N153" s="21">
        <v>5.7000000000000003E-5</v>
      </c>
      <c r="O153" s="22">
        <v>8.9999999999999993E-3</v>
      </c>
      <c r="P153" s="23">
        <v>9.9999999999999995E-7</v>
      </c>
      <c r="Q153" s="20">
        <v>8.1963733321498297E-2</v>
      </c>
      <c r="R153" s="22">
        <v>3.78086402510386E-4</v>
      </c>
      <c r="S153" s="25">
        <f>Q152-Q153</f>
        <v>5.1045526982831699E-2</v>
      </c>
      <c r="T153" s="25">
        <f>R152-R153</f>
        <v>1.2158950578594615E-2</v>
      </c>
      <c r="U153" s="38">
        <f>S153/365</f>
        <v>1.3985075885707314E-4</v>
      </c>
      <c r="V153" s="38">
        <f>T153/365</f>
        <v>3.3312193366012644E-5</v>
      </c>
      <c r="W153" s="38">
        <f>V153*0.92</f>
        <v>3.0647217896731637E-5</v>
      </c>
      <c r="X153" s="25">
        <f>LOOKUP(G153,'Load Factor Adjustment'!$A$2:$A$15,'Load Factor Adjustment'!$D$2:$D$15)</f>
        <v>0.68571428571428572</v>
      </c>
      <c r="Y153" s="38">
        <f>U153*X153</f>
        <v>9.5897663216278723E-5</v>
      </c>
      <c r="Z153" s="38">
        <f>W153*X153</f>
        <v>2.1015235129187409E-5</v>
      </c>
    </row>
    <row r="154" spans="1:26" x14ac:dyDescent="0.25">
      <c r="A154" s="17">
        <v>2018</v>
      </c>
      <c r="B154" s="17">
        <v>2946</v>
      </c>
      <c r="C154" s="18" t="s">
        <v>26</v>
      </c>
      <c r="D154" s="19">
        <v>43187</v>
      </c>
      <c r="E154" s="17">
        <v>7056</v>
      </c>
      <c r="F154" s="18" t="s">
        <v>17</v>
      </c>
      <c r="G154" s="18" t="s">
        <v>18</v>
      </c>
      <c r="H154" s="18" t="s">
        <v>19</v>
      </c>
      <c r="I154" s="17">
        <v>1975</v>
      </c>
      <c r="J154" s="17">
        <v>900</v>
      </c>
      <c r="K154" s="17">
        <v>139</v>
      </c>
      <c r="L154" s="17">
        <v>0.7</v>
      </c>
      <c r="M154" s="20">
        <v>11.16</v>
      </c>
      <c r="N154" s="21">
        <v>2.5999999999999998E-4</v>
      </c>
      <c r="O154" s="22">
        <v>0.39600000000000002</v>
      </c>
      <c r="P154" s="23">
        <v>2.8799999999999999E-5</v>
      </c>
      <c r="Q154" s="20">
        <v>1.37841662928328</v>
      </c>
      <c r="R154" s="22">
        <v>7.1584997646764306E-2</v>
      </c>
      <c r="S154" s="25"/>
      <c r="T154" s="25"/>
      <c r="U154" s="25"/>
      <c r="V154" s="25"/>
      <c r="W154" s="25"/>
    </row>
    <row r="155" spans="1:26" x14ac:dyDescent="0.25">
      <c r="A155" s="17">
        <v>2018</v>
      </c>
      <c r="B155" s="17">
        <v>2946</v>
      </c>
      <c r="C155" s="18" t="s">
        <v>26</v>
      </c>
      <c r="D155" s="19">
        <v>43187</v>
      </c>
      <c r="E155" s="17">
        <v>7057</v>
      </c>
      <c r="F155" s="18" t="s">
        <v>20</v>
      </c>
      <c r="G155" s="18" t="s">
        <v>18</v>
      </c>
      <c r="H155" s="18" t="s">
        <v>42</v>
      </c>
      <c r="I155" s="17">
        <v>2017</v>
      </c>
      <c r="J155" s="17">
        <v>900</v>
      </c>
      <c r="K155" s="17">
        <v>115</v>
      </c>
      <c r="L155" s="17">
        <v>0.7</v>
      </c>
      <c r="M155" s="20">
        <v>0.26</v>
      </c>
      <c r="N155" s="21">
        <v>3.9999999999999998E-6</v>
      </c>
      <c r="O155" s="22">
        <v>8.9999999999999993E-3</v>
      </c>
      <c r="P155" s="23">
        <v>3.9999999999999998E-7</v>
      </c>
      <c r="Q155" s="20">
        <v>2.2201387745557299E-2</v>
      </c>
      <c r="R155" s="22">
        <v>8.6249995605098401E-4</v>
      </c>
      <c r="S155" s="25">
        <f>Q154-Q155</f>
        <v>1.3562152415377227</v>
      </c>
      <c r="T155" s="25">
        <f>R154-R155</f>
        <v>7.0722497690713329E-2</v>
      </c>
      <c r="U155" s="38">
        <f>S155/365</f>
        <v>3.7156581959937609E-3</v>
      </c>
      <c r="V155" s="38">
        <f>T155/365</f>
        <v>1.9376026764578993E-4</v>
      </c>
      <c r="W155" s="38">
        <f>V155*0.92</f>
        <v>1.7825944623412675E-4</v>
      </c>
      <c r="X155" s="25">
        <f>LOOKUP(G155,'Load Factor Adjustment'!$A$2:$A$15,'Load Factor Adjustment'!$D$2:$D$15)</f>
        <v>0.68571428571428572</v>
      </c>
      <c r="Y155" s="38">
        <f>U155*X155</f>
        <v>2.547879905824293E-3</v>
      </c>
      <c r="Z155" s="38">
        <f>W155*X155</f>
        <v>1.2223504884625833E-4</v>
      </c>
    </row>
    <row r="156" spans="1:26" x14ac:dyDescent="0.25">
      <c r="A156" s="17">
        <v>2018</v>
      </c>
      <c r="B156" s="17">
        <v>2698</v>
      </c>
      <c r="C156" s="18" t="s">
        <v>26</v>
      </c>
      <c r="D156" s="19">
        <v>43188</v>
      </c>
      <c r="E156" s="17">
        <v>7313</v>
      </c>
      <c r="F156" s="18" t="s">
        <v>17</v>
      </c>
      <c r="G156" s="18" t="s">
        <v>18</v>
      </c>
      <c r="H156" s="18" t="s">
        <v>32</v>
      </c>
      <c r="I156" s="17">
        <v>2002</v>
      </c>
      <c r="J156" s="17">
        <v>300</v>
      </c>
      <c r="K156" s="17">
        <v>114</v>
      </c>
      <c r="L156" s="17">
        <v>0.7</v>
      </c>
      <c r="M156" s="20">
        <v>6.54</v>
      </c>
      <c r="N156" s="21">
        <v>1.4999999999999999E-4</v>
      </c>
      <c r="O156" s="22">
        <v>0.30399999999999999</v>
      </c>
      <c r="P156" s="23">
        <v>2.2099999999999998E-5</v>
      </c>
      <c r="Q156" s="20">
        <v>0.197520830147385</v>
      </c>
      <c r="R156" s="22">
        <v>1.1696346617829499E-2</v>
      </c>
      <c r="S156" s="25"/>
      <c r="T156" s="25"/>
      <c r="U156" s="25"/>
      <c r="V156" s="25"/>
      <c r="W156" s="25"/>
    </row>
    <row r="157" spans="1:26" x14ac:dyDescent="0.25">
      <c r="A157" s="17">
        <v>2018</v>
      </c>
      <c r="B157" s="17">
        <v>2698</v>
      </c>
      <c r="C157" s="18" t="s">
        <v>26</v>
      </c>
      <c r="D157" s="19">
        <v>43188</v>
      </c>
      <c r="E157" s="17">
        <v>7314</v>
      </c>
      <c r="F157" s="18" t="s">
        <v>20</v>
      </c>
      <c r="G157" s="18" t="s">
        <v>18</v>
      </c>
      <c r="H157" s="18" t="s">
        <v>42</v>
      </c>
      <c r="I157" s="17">
        <v>2017</v>
      </c>
      <c r="J157" s="17">
        <v>300</v>
      </c>
      <c r="K157" s="17">
        <v>115</v>
      </c>
      <c r="L157" s="17">
        <v>0.7</v>
      </c>
      <c r="M157" s="20">
        <v>0.26</v>
      </c>
      <c r="N157" s="21">
        <v>3.9999999999999998E-6</v>
      </c>
      <c r="O157" s="22">
        <v>8.9999999999999993E-3</v>
      </c>
      <c r="P157" s="23">
        <v>3.9999999999999998E-7</v>
      </c>
      <c r="Q157" s="20">
        <v>7.0810181436546001E-3</v>
      </c>
      <c r="R157" s="22">
        <v>2.5555554107658802E-4</v>
      </c>
      <c r="S157" s="25">
        <f>Q156-Q157</f>
        <v>0.19043981200373039</v>
      </c>
      <c r="T157" s="25">
        <f>R156-R157</f>
        <v>1.1440791076752912E-2</v>
      </c>
      <c r="U157" s="38">
        <f>S157/365</f>
        <v>5.2175290959926136E-4</v>
      </c>
      <c r="V157" s="38">
        <f>T157/365</f>
        <v>3.1344633086994277E-5</v>
      </c>
      <c r="W157" s="38">
        <f>V157*0.92</f>
        <v>2.8837062440034736E-5</v>
      </c>
      <c r="X157" s="25">
        <f>LOOKUP(G157,'Load Factor Adjustment'!$A$2:$A$15,'Load Factor Adjustment'!$D$2:$D$15)</f>
        <v>0.68571428571428572</v>
      </c>
      <c r="Y157" s="38">
        <f>U157*X157</f>
        <v>3.5777342372520779E-4</v>
      </c>
      <c r="Z157" s="38">
        <f>W157*X157</f>
        <v>1.9773985673166675E-5</v>
      </c>
    </row>
    <row r="158" spans="1:26" x14ac:dyDescent="0.25">
      <c r="A158" s="17">
        <v>2018</v>
      </c>
      <c r="B158" s="17">
        <v>2699</v>
      </c>
      <c r="C158" s="18" t="s">
        <v>26</v>
      </c>
      <c r="D158" s="19">
        <v>43188</v>
      </c>
      <c r="E158" s="17">
        <v>7311</v>
      </c>
      <c r="F158" s="18" t="s">
        <v>17</v>
      </c>
      <c r="G158" s="18" t="s">
        <v>18</v>
      </c>
      <c r="H158" s="18" t="s">
        <v>19</v>
      </c>
      <c r="I158" s="17">
        <v>1974</v>
      </c>
      <c r="J158" s="17">
        <v>250</v>
      </c>
      <c r="K158" s="17">
        <v>45</v>
      </c>
      <c r="L158" s="17">
        <v>0.7</v>
      </c>
      <c r="M158" s="20">
        <v>6.51</v>
      </c>
      <c r="N158" s="21">
        <v>9.7999999999999997E-5</v>
      </c>
      <c r="O158" s="22">
        <v>0.54700000000000004</v>
      </c>
      <c r="P158" s="23">
        <v>4.2400000000000001E-5</v>
      </c>
      <c r="Q158" s="20">
        <v>6.6718750516932504E-2</v>
      </c>
      <c r="R158" s="22">
        <v>9.1649302244165599E-3</v>
      </c>
      <c r="S158" s="25"/>
      <c r="T158" s="25"/>
      <c r="U158" s="25"/>
      <c r="V158" s="25"/>
      <c r="W158" s="25"/>
    </row>
    <row r="159" spans="1:26" x14ac:dyDescent="0.25">
      <c r="A159" s="17">
        <v>2018</v>
      </c>
      <c r="B159" s="17">
        <v>2699</v>
      </c>
      <c r="C159" s="18" t="s">
        <v>26</v>
      </c>
      <c r="D159" s="19">
        <v>43188</v>
      </c>
      <c r="E159" s="17">
        <v>7312</v>
      </c>
      <c r="F159" s="18" t="s">
        <v>20</v>
      </c>
      <c r="G159" s="18" t="s">
        <v>18</v>
      </c>
      <c r="H159" s="18" t="s">
        <v>42</v>
      </c>
      <c r="I159" s="17">
        <v>2018</v>
      </c>
      <c r="J159" s="17">
        <v>250</v>
      </c>
      <c r="K159" s="17">
        <v>39</v>
      </c>
      <c r="L159" s="17">
        <v>0.7</v>
      </c>
      <c r="M159" s="20">
        <v>2.75</v>
      </c>
      <c r="N159" s="21">
        <v>5.7000000000000003E-5</v>
      </c>
      <c r="O159" s="22">
        <v>8.9999999999999993E-3</v>
      </c>
      <c r="P159" s="23">
        <v>9.9999999999999995E-7</v>
      </c>
      <c r="Q159" s="20">
        <v>2.12246813619156E-2</v>
      </c>
      <c r="R159" s="22">
        <v>7.71122642668671E-5</v>
      </c>
      <c r="S159" s="25">
        <f>Q158-Q159</f>
        <v>4.54940691550169E-2</v>
      </c>
      <c r="T159" s="25">
        <f>R158-R159</f>
        <v>9.0878179601496922E-3</v>
      </c>
      <c r="U159" s="38">
        <f>S159/365</f>
        <v>1.2464128535621068E-4</v>
      </c>
      <c r="V159" s="38">
        <f>T159/365</f>
        <v>2.4898131397670391E-5</v>
      </c>
      <c r="W159" s="38">
        <f>V159*0.92</f>
        <v>2.290628088585676E-5</v>
      </c>
      <c r="X159" s="25">
        <f>LOOKUP(G159,'Load Factor Adjustment'!$A$2:$A$15,'Load Factor Adjustment'!$D$2:$D$15)</f>
        <v>0.68571428571428572</v>
      </c>
      <c r="Y159" s="38">
        <f>U159*X159</f>
        <v>8.546830995854447E-5</v>
      </c>
      <c r="Z159" s="38">
        <f>W159*X159</f>
        <v>1.5707164036016064E-5</v>
      </c>
    </row>
    <row r="160" spans="1:26" x14ac:dyDescent="0.25">
      <c r="A160" s="17">
        <v>2018</v>
      </c>
      <c r="B160" s="17">
        <v>2883</v>
      </c>
      <c r="C160" s="18" t="s">
        <v>26</v>
      </c>
      <c r="D160" s="19">
        <v>43188</v>
      </c>
      <c r="E160" s="17">
        <v>7168</v>
      </c>
      <c r="F160" s="18" t="s">
        <v>17</v>
      </c>
      <c r="G160" s="18" t="s">
        <v>18</v>
      </c>
      <c r="H160" s="18" t="s">
        <v>19</v>
      </c>
      <c r="I160" s="17">
        <v>1972</v>
      </c>
      <c r="J160" s="17">
        <v>450</v>
      </c>
      <c r="K160" s="17">
        <v>75</v>
      </c>
      <c r="L160" s="17">
        <v>0.7</v>
      </c>
      <c r="M160" s="20">
        <v>12.09</v>
      </c>
      <c r="N160" s="21">
        <v>2.7999999999999998E-4</v>
      </c>
      <c r="O160" s="22">
        <v>0.60499999999999998</v>
      </c>
      <c r="P160" s="23">
        <v>4.3999999999999999E-5</v>
      </c>
      <c r="Q160" s="20">
        <v>0.40234374945880702</v>
      </c>
      <c r="R160" s="22">
        <v>2.95052084349611E-2</v>
      </c>
      <c r="S160" s="25"/>
      <c r="T160" s="25"/>
      <c r="U160" s="25"/>
      <c r="V160" s="25"/>
      <c r="W160" s="25"/>
    </row>
    <row r="161" spans="1:26" x14ac:dyDescent="0.25">
      <c r="A161" s="17">
        <v>2018</v>
      </c>
      <c r="B161" s="17">
        <v>2883</v>
      </c>
      <c r="C161" s="18" t="s">
        <v>26</v>
      </c>
      <c r="D161" s="19">
        <v>43188</v>
      </c>
      <c r="E161" s="17">
        <v>7169</v>
      </c>
      <c r="F161" s="18" t="s">
        <v>20</v>
      </c>
      <c r="G161" s="18" t="s">
        <v>18</v>
      </c>
      <c r="H161" s="18" t="s">
        <v>42</v>
      </c>
      <c r="I161" s="17">
        <v>2017</v>
      </c>
      <c r="J161" s="17">
        <v>450</v>
      </c>
      <c r="K161" s="17">
        <v>90</v>
      </c>
      <c r="L161" s="17">
        <v>0.7</v>
      </c>
      <c r="M161" s="20">
        <v>0.26</v>
      </c>
      <c r="N161" s="21">
        <v>3.4999999999999999E-6</v>
      </c>
      <c r="O161" s="22">
        <v>8.9999999999999993E-3</v>
      </c>
      <c r="P161" s="23">
        <v>8.9999999999999996E-7</v>
      </c>
      <c r="Q161" s="20">
        <v>8.3710933127933793E-3</v>
      </c>
      <c r="R161" s="22">
        <v>3.44531230266984E-4</v>
      </c>
      <c r="S161" s="25">
        <f>Q160-Q161</f>
        <v>0.39397265614601362</v>
      </c>
      <c r="T161" s="25">
        <f>R160-R161</f>
        <v>2.9160677204694115E-2</v>
      </c>
      <c r="U161" s="38">
        <f>S161/365</f>
        <v>1.0793771401260647E-3</v>
      </c>
      <c r="V161" s="38">
        <f>T161/365</f>
        <v>7.9892266314230448E-5</v>
      </c>
      <c r="W161" s="38">
        <f>V161*0.92</f>
        <v>7.350088500909201E-5</v>
      </c>
      <c r="X161" s="25">
        <f>LOOKUP(G161,'Load Factor Adjustment'!$A$2:$A$15,'Load Factor Adjustment'!$D$2:$D$15)</f>
        <v>0.68571428571428572</v>
      </c>
      <c r="Y161" s="38">
        <f>U161*X161</f>
        <v>7.4014432465787294E-4</v>
      </c>
      <c r="Z161" s="38">
        <f>W161*X161</f>
        <v>5.0400606863377379E-5</v>
      </c>
    </row>
    <row r="162" spans="1:26" x14ac:dyDescent="0.25">
      <c r="A162" s="17">
        <v>2018</v>
      </c>
      <c r="B162" s="17">
        <v>2885</v>
      </c>
      <c r="C162" s="18" t="s">
        <v>26</v>
      </c>
      <c r="D162" s="19">
        <v>43188</v>
      </c>
      <c r="E162" s="17">
        <v>7164</v>
      </c>
      <c r="F162" s="18" t="s">
        <v>17</v>
      </c>
      <c r="G162" s="18" t="s">
        <v>18</v>
      </c>
      <c r="H162" s="18" t="s">
        <v>19</v>
      </c>
      <c r="I162" s="17">
        <v>1978</v>
      </c>
      <c r="J162" s="17">
        <v>400</v>
      </c>
      <c r="K162" s="17">
        <v>96</v>
      </c>
      <c r="L162" s="17">
        <v>0.7</v>
      </c>
      <c r="M162" s="20">
        <v>12.09</v>
      </c>
      <c r="N162" s="21">
        <v>2.7999999999999998E-4</v>
      </c>
      <c r="O162" s="22">
        <v>0.60499999999999998</v>
      </c>
      <c r="P162" s="23">
        <v>4.3999999999999999E-5</v>
      </c>
      <c r="Q162" s="20">
        <v>0.457777777162021</v>
      </c>
      <c r="R162" s="22">
        <v>3.3570370486000201E-2</v>
      </c>
      <c r="S162" s="25"/>
      <c r="T162" s="25"/>
      <c r="U162" s="25"/>
      <c r="V162" s="25"/>
      <c r="W162" s="25"/>
    </row>
    <row r="163" spans="1:26" x14ac:dyDescent="0.25">
      <c r="A163" s="17">
        <v>2018</v>
      </c>
      <c r="B163" s="17">
        <v>2885</v>
      </c>
      <c r="C163" s="18" t="s">
        <v>26</v>
      </c>
      <c r="D163" s="19">
        <v>43188</v>
      </c>
      <c r="E163" s="17">
        <v>7165</v>
      </c>
      <c r="F163" s="18" t="s">
        <v>20</v>
      </c>
      <c r="G163" s="18" t="s">
        <v>18</v>
      </c>
      <c r="H163" s="18" t="s">
        <v>42</v>
      </c>
      <c r="I163" s="17">
        <v>2017</v>
      </c>
      <c r="J163" s="17">
        <v>400</v>
      </c>
      <c r="K163" s="17">
        <v>115</v>
      </c>
      <c r="L163" s="17">
        <v>0.7</v>
      </c>
      <c r="M163" s="20">
        <v>0.26</v>
      </c>
      <c r="N163" s="21">
        <v>3.9999999999999998E-6</v>
      </c>
      <c r="O163" s="22">
        <v>8.9999999999999993E-3</v>
      </c>
      <c r="P163" s="23">
        <v>3.9999999999999998E-7</v>
      </c>
      <c r="Q163" s="20">
        <v>9.5123451778056506E-3</v>
      </c>
      <c r="R163" s="22">
        <v>3.4783948682961499E-4</v>
      </c>
      <c r="S163" s="25">
        <f>Q162-Q163</f>
        <v>0.44826543198421537</v>
      </c>
      <c r="T163" s="25">
        <f>R162-R163</f>
        <v>3.3222530999170587E-2</v>
      </c>
      <c r="U163" s="38">
        <f>S163/365</f>
        <v>1.2281244711896311E-3</v>
      </c>
      <c r="V163" s="38">
        <f>T163/365</f>
        <v>9.1020632874439967E-5</v>
      </c>
      <c r="W163" s="38">
        <f>V163*0.92</f>
        <v>8.3738982244484767E-5</v>
      </c>
      <c r="X163" s="25">
        <f>LOOKUP(G163,'Load Factor Adjustment'!$A$2:$A$15,'Load Factor Adjustment'!$D$2:$D$15)</f>
        <v>0.68571428571428572</v>
      </c>
      <c r="Y163" s="38">
        <f>U163*X163</f>
        <v>8.4214249453003274E-4</v>
      </c>
      <c r="Z163" s="38">
        <f>W163*X163</f>
        <v>5.7421016396218128E-5</v>
      </c>
    </row>
    <row r="164" spans="1:26" x14ac:dyDescent="0.25">
      <c r="A164" s="17">
        <v>2018</v>
      </c>
      <c r="B164" s="17">
        <v>2723</v>
      </c>
      <c r="C164" s="18" t="s">
        <v>16</v>
      </c>
      <c r="D164" s="19">
        <v>43189</v>
      </c>
      <c r="E164" s="17">
        <v>7268</v>
      </c>
      <c r="F164" s="18" t="s">
        <v>17</v>
      </c>
      <c r="G164" s="18" t="s">
        <v>18</v>
      </c>
      <c r="H164" s="18" t="s">
        <v>19</v>
      </c>
      <c r="I164" s="17">
        <v>1975</v>
      </c>
      <c r="J164" s="17">
        <v>300</v>
      </c>
      <c r="K164" s="17">
        <v>55</v>
      </c>
      <c r="L164" s="17">
        <v>0.7</v>
      </c>
      <c r="M164" s="20">
        <v>12.09</v>
      </c>
      <c r="N164" s="21">
        <v>2.7999999999999998E-4</v>
      </c>
      <c r="O164" s="22">
        <v>0.60499999999999998</v>
      </c>
      <c r="P164" s="23">
        <v>4.3999999999999999E-5</v>
      </c>
      <c r="Q164" s="20">
        <v>0.196701388624306</v>
      </c>
      <c r="R164" s="22">
        <v>1.4424768568203201E-2</v>
      </c>
      <c r="S164" s="25"/>
      <c r="T164" s="25"/>
      <c r="U164" s="25"/>
      <c r="V164" s="25"/>
      <c r="W164" s="25"/>
    </row>
    <row r="165" spans="1:26" x14ac:dyDescent="0.25">
      <c r="A165" s="17">
        <v>2018</v>
      </c>
      <c r="B165" s="17">
        <v>2723</v>
      </c>
      <c r="C165" s="18" t="s">
        <v>16</v>
      </c>
      <c r="D165" s="19">
        <v>43189</v>
      </c>
      <c r="E165" s="17">
        <v>7269</v>
      </c>
      <c r="F165" s="18" t="s">
        <v>20</v>
      </c>
      <c r="G165" s="18" t="s">
        <v>18</v>
      </c>
      <c r="H165" s="18" t="s">
        <v>42</v>
      </c>
      <c r="I165" s="17">
        <v>2016</v>
      </c>
      <c r="J165" s="17">
        <v>300</v>
      </c>
      <c r="K165" s="17">
        <v>62</v>
      </c>
      <c r="L165" s="17">
        <v>0.7</v>
      </c>
      <c r="M165" s="20">
        <v>2.74</v>
      </c>
      <c r="N165" s="21">
        <v>3.6000000000000001E-5</v>
      </c>
      <c r="O165" s="22">
        <v>8.9999999999999993E-3</v>
      </c>
      <c r="P165" s="23">
        <v>8.9999999999999996E-7</v>
      </c>
      <c r="Q165" s="20">
        <v>4.0099073555473298E-2</v>
      </c>
      <c r="R165" s="22">
        <v>1.4854165803827399E-4</v>
      </c>
      <c r="S165" s="25">
        <f>Q164-Q165</f>
        <v>0.15660231506883271</v>
      </c>
      <c r="T165" s="25">
        <f>R164-R165</f>
        <v>1.4276226910164927E-2</v>
      </c>
      <c r="U165" s="38">
        <f>S165/365</f>
        <v>4.2904743854474718E-4</v>
      </c>
      <c r="V165" s="38">
        <f>T165/365</f>
        <v>3.911295043880802E-5</v>
      </c>
      <c r="W165" s="38">
        <f>V165*0.92</f>
        <v>3.5983914403703381E-5</v>
      </c>
      <c r="X165" s="25">
        <f>LOOKUP(G165,'Load Factor Adjustment'!$A$2:$A$15,'Load Factor Adjustment'!$D$2:$D$15)</f>
        <v>0.68571428571428572</v>
      </c>
      <c r="Y165" s="38">
        <f>U165*X165</f>
        <v>2.9420395785925523E-4</v>
      </c>
      <c r="Z165" s="38">
        <f>W165*X165</f>
        <v>2.4674684162539462E-5</v>
      </c>
    </row>
    <row r="166" spans="1:26" x14ac:dyDescent="0.25">
      <c r="A166" s="17">
        <v>2018</v>
      </c>
      <c r="B166" s="17">
        <v>2745</v>
      </c>
      <c r="C166" s="18" t="s">
        <v>25</v>
      </c>
      <c r="D166" s="19">
        <v>43192</v>
      </c>
      <c r="E166" s="17">
        <v>7637</v>
      </c>
      <c r="F166" s="18" t="s">
        <v>17</v>
      </c>
      <c r="G166" s="18" t="s">
        <v>18</v>
      </c>
      <c r="H166" s="18" t="s">
        <v>19</v>
      </c>
      <c r="I166" s="17">
        <v>1961</v>
      </c>
      <c r="J166" s="17">
        <v>350</v>
      </c>
      <c r="K166" s="17">
        <v>61</v>
      </c>
      <c r="L166" s="17">
        <v>0.7</v>
      </c>
      <c r="M166" s="20">
        <v>12.09</v>
      </c>
      <c r="N166" s="21">
        <v>2.7999999999999998E-4</v>
      </c>
      <c r="O166" s="22">
        <v>0.60499999999999998</v>
      </c>
      <c r="P166" s="23">
        <v>4.3999999999999999E-5</v>
      </c>
      <c r="Q166" s="20">
        <v>0.25451967558357103</v>
      </c>
      <c r="R166" s="22">
        <v>1.8664776298856899E-2</v>
      </c>
      <c r="S166" s="25"/>
      <c r="T166" s="25"/>
      <c r="U166" s="25"/>
      <c r="V166" s="25"/>
      <c r="W166" s="25"/>
    </row>
    <row r="167" spans="1:26" x14ac:dyDescent="0.25">
      <c r="A167" s="17">
        <v>2018</v>
      </c>
      <c r="B167" s="17">
        <v>2745</v>
      </c>
      <c r="C167" s="18" t="s">
        <v>25</v>
      </c>
      <c r="D167" s="19">
        <v>43192</v>
      </c>
      <c r="E167" s="17">
        <v>7638</v>
      </c>
      <c r="F167" s="18" t="s">
        <v>20</v>
      </c>
      <c r="G167" s="18" t="s">
        <v>18</v>
      </c>
      <c r="H167" s="18" t="s">
        <v>42</v>
      </c>
      <c r="I167" s="17">
        <v>2016</v>
      </c>
      <c r="J167" s="17">
        <v>350</v>
      </c>
      <c r="K167" s="17">
        <v>67</v>
      </c>
      <c r="L167" s="17">
        <v>0.7</v>
      </c>
      <c r="M167" s="20">
        <v>2.74</v>
      </c>
      <c r="N167" s="21">
        <v>3.6000000000000001E-5</v>
      </c>
      <c r="O167" s="22">
        <v>8.9999999999999993E-3</v>
      </c>
      <c r="P167" s="23">
        <v>8.9999999999999996E-7</v>
      </c>
      <c r="Q167" s="20">
        <v>5.0717862003480399E-2</v>
      </c>
      <c r="R167" s="22">
        <v>1.9134547505037899E-4</v>
      </c>
      <c r="S167" s="25">
        <f>Q166-Q167</f>
        <v>0.20380181358009064</v>
      </c>
      <c r="T167" s="25">
        <f>R166-R167</f>
        <v>1.8473430823806519E-2</v>
      </c>
      <c r="U167" s="38">
        <f>S167/365</f>
        <v>5.5836113309613877E-4</v>
      </c>
      <c r="V167" s="38">
        <f>T167/365</f>
        <v>5.0612139243305528E-5</v>
      </c>
      <c r="W167" s="38">
        <f>V167*0.92</f>
        <v>4.656316810384109E-5</v>
      </c>
      <c r="X167" s="25">
        <f>LOOKUP(G167,'Load Factor Adjustment'!$A$2:$A$15,'Load Factor Adjustment'!$D$2:$D$15)</f>
        <v>0.68571428571428572</v>
      </c>
      <c r="Y167" s="38">
        <f>U167*X167</f>
        <v>3.8287620555163803E-4</v>
      </c>
      <c r="Z167" s="38">
        <f>W167*X167</f>
        <v>3.1929029556919607E-5</v>
      </c>
    </row>
    <row r="168" spans="1:26" x14ac:dyDescent="0.25">
      <c r="A168" s="17">
        <v>2017</v>
      </c>
      <c r="B168" s="17">
        <v>2752</v>
      </c>
      <c r="C168" s="18" t="s">
        <v>25</v>
      </c>
      <c r="D168" s="19">
        <v>43192</v>
      </c>
      <c r="E168" s="17">
        <v>7622</v>
      </c>
      <c r="F168" s="18" t="s">
        <v>17</v>
      </c>
      <c r="G168" s="18" t="s">
        <v>18</v>
      </c>
      <c r="H168" s="18" t="s">
        <v>38</v>
      </c>
      <c r="I168" s="17">
        <v>2006</v>
      </c>
      <c r="J168" s="17">
        <v>850</v>
      </c>
      <c r="K168" s="17">
        <v>92</v>
      </c>
      <c r="L168" s="17">
        <v>0.7</v>
      </c>
      <c r="M168" s="20">
        <v>4.75</v>
      </c>
      <c r="N168" s="21">
        <v>7.1000000000000005E-5</v>
      </c>
      <c r="O168" s="22">
        <v>0.192</v>
      </c>
      <c r="P168" s="23">
        <v>1.4100000000000001E-5</v>
      </c>
      <c r="Q168" s="20">
        <v>0.33802190942264398</v>
      </c>
      <c r="R168" s="22">
        <v>2.17946293910177E-2</v>
      </c>
      <c r="S168" s="25"/>
      <c r="T168" s="25"/>
      <c r="U168" s="25"/>
      <c r="V168" s="25"/>
      <c r="W168" s="25"/>
    </row>
    <row r="169" spans="1:26" x14ac:dyDescent="0.25">
      <c r="A169" s="17">
        <v>2017</v>
      </c>
      <c r="B169" s="17">
        <v>2752</v>
      </c>
      <c r="C169" s="18" t="s">
        <v>25</v>
      </c>
      <c r="D169" s="19">
        <v>43192</v>
      </c>
      <c r="E169" s="17">
        <v>7623</v>
      </c>
      <c r="F169" s="18" t="s">
        <v>20</v>
      </c>
      <c r="G169" s="18" t="s">
        <v>18</v>
      </c>
      <c r="H169" s="18" t="s">
        <v>42</v>
      </c>
      <c r="I169" s="17">
        <v>2017</v>
      </c>
      <c r="J169" s="17">
        <v>850</v>
      </c>
      <c r="K169" s="17">
        <v>107</v>
      </c>
      <c r="L169" s="17">
        <v>0.7</v>
      </c>
      <c r="M169" s="20">
        <v>0.26</v>
      </c>
      <c r="N169" s="21">
        <v>3.9999999999999998E-6</v>
      </c>
      <c r="O169" s="22">
        <v>8.9999999999999993E-3</v>
      </c>
      <c r="P169" s="23">
        <v>3.9999999999999998E-7</v>
      </c>
      <c r="Q169" s="20">
        <v>1.9439157947293801E-2</v>
      </c>
      <c r="R169" s="22">
        <v>7.5089888117065495E-4</v>
      </c>
      <c r="S169" s="25">
        <f>Q168-Q169</f>
        <v>0.3185827514753502</v>
      </c>
      <c r="T169" s="25">
        <f>R168-R169</f>
        <v>2.1043730509847047E-2</v>
      </c>
      <c r="U169" s="38">
        <f>S169/365</f>
        <v>8.7282945609684984E-4</v>
      </c>
      <c r="V169" s="38">
        <f>T169/365</f>
        <v>5.7654056191361772E-5</v>
      </c>
      <c r="W169" s="38">
        <f>V169*0.92</f>
        <v>5.304173169605283E-5</v>
      </c>
      <c r="X169" s="25">
        <f>LOOKUP(G169,'Load Factor Adjustment'!$A$2:$A$15,'Load Factor Adjustment'!$D$2:$D$15)</f>
        <v>0.68571428571428572</v>
      </c>
      <c r="Y169" s="38">
        <f>U169*X169</f>
        <v>5.9851162703783987E-4</v>
      </c>
      <c r="Z169" s="38">
        <f>W169*X169</f>
        <v>3.6371473163007657E-5</v>
      </c>
    </row>
    <row r="170" spans="1:26" x14ac:dyDescent="0.25">
      <c r="A170" s="17">
        <v>2018</v>
      </c>
      <c r="B170" s="17">
        <v>2985</v>
      </c>
      <c r="C170" s="18" t="s">
        <v>23</v>
      </c>
      <c r="D170" s="19">
        <v>43192</v>
      </c>
      <c r="E170" s="17">
        <v>7824</v>
      </c>
      <c r="F170" s="18" t="s">
        <v>17</v>
      </c>
      <c r="G170" s="18" t="s">
        <v>18</v>
      </c>
      <c r="H170" s="18" t="s">
        <v>32</v>
      </c>
      <c r="I170" s="17">
        <v>2001</v>
      </c>
      <c r="J170" s="17">
        <v>600</v>
      </c>
      <c r="K170" s="17">
        <v>92</v>
      </c>
      <c r="L170" s="17">
        <v>0.7</v>
      </c>
      <c r="M170" s="20">
        <v>6.54</v>
      </c>
      <c r="N170" s="21">
        <v>1.4999999999999999E-4</v>
      </c>
      <c r="O170" s="22">
        <v>0.55200000000000005</v>
      </c>
      <c r="P170" s="23">
        <v>4.0200000000000001E-5</v>
      </c>
      <c r="Q170" s="20">
        <v>0.35522221818951699</v>
      </c>
      <c r="R170" s="22">
        <v>4.40577767003964E-2</v>
      </c>
      <c r="S170" s="25"/>
      <c r="T170" s="25"/>
      <c r="U170" s="25"/>
      <c r="V170" s="25"/>
      <c r="W170" s="25"/>
    </row>
    <row r="171" spans="1:26" x14ac:dyDescent="0.25">
      <c r="A171" s="17">
        <v>2018</v>
      </c>
      <c r="B171" s="17">
        <v>2985</v>
      </c>
      <c r="C171" s="18" t="s">
        <v>23</v>
      </c>
      <c r="D171" s="19">
        <v>43192</v>
      </c>
      <c r="E171" s="17">
        <v>7825</v>
      </c>
      <c r="F171" s="18" t="s">
        <v>20</v>
      </c>
      <c r="G171" s="18" t="s">
        <v>18</v>
      </c>
      <c r="H171" s="18" t="s">
        <v>42</v>
      </c>
      <c r="I171" s="17">
        <v>2016</v>
      </c>
      <c r="J171" s="17">
        <v>600</v>
      </c>
      <c r="K171" s="17">
        <v>107</v>
      </c>
      <c r="L171" s="17">
        <v>0.7</v>
      </c>
      <c r="M171" s="20">
        <v>0.26</v>
      </c>
      <c r="N171" s="21">
        <v>3.9999999999999998E-6</v>
      </c>
      <c r="O171" s="22">
        <v>8.9999999999999993E-3</v>
      </c>
      <c r="P171" s="23">
        <v>3.9999999999999998E-7</v>
      </c>
      <c r="Q171" s="20">
        <v>1.3474073370689101E-2</v>
      </c>
      <c r="R171" s="22">
        <v>5.0527775067547897E-4</v>
      </c>
      <c r="S171" s="25">
        <f>Q170-Q171</f>
        <v>0.34174814481882787</v>
      </c>
      <c r="T171" s="25">
        <f>R170-R171</f>
        <v>4.3552498949720922E-2</v>
      </c>
      <c r="U171" s="38">
        <f>S171/365</f>
        <v>9.3629628717487089E-4</v>
      </c>
      <c r="V171" s="38">
        <f>T171/365</f>
        <v>1.1932191493074226E-4</v>
      </c>
      <c r="W171" s="38">
        <f>V171*0.92</f>
        <v>1.0977616173628288E-4</v>
      </c>
      <c r="X171" s="25">
        <f>LOOKUP(G171,'Load Factor Adjustment'!$A$2:$A$15,'Load Factor Adjustment'!$D$2:$D$15)</f>
        <v>0.68571428571428572</v>
      </c>
      <c r="Y171" s="38">
        <f>U171*X171</f>
        <v>6.4203173977705433E-4</v>
      </c>
      <c r="Z171" s="38">
        <f>W171*X171</f>
        <v>7.5275082333451119E-5</v>
      </c>
    </row>
    <row r="172" spans="1:26" x14ac:dyDescent="0.25">
      <c r="A172" s="17">
        <v>2017</v>
      </c>
      <c r="B172" s="17">
        <v>2614</v>
      </c>
      <c r="C172" s="18" t="s">
        <v>23</v>
      </c>
      <c r="D172" s="19">
        <v>43193</v>
      </c>
      <c r="E172" s="17">
        <v>7394</v>
      </c>
      <c r="F172" s="18" t="s">
        <v>17</v>
      </c>
      <c r="G172" s="18" t="s">
        <v>18</v>
      </c>
      <c r="H172" s="18" t="s">
        <v>19</v>
      </c>
      <c r="I172" s="17">
        <v>1977</v>
      </c>
      <c r="J172" s="17">
        <v>300</v>
      </c>
      <c r="K172" s="17">
        <v>73</v>
      </c>
      <c r="L172" s="17">
        <v>0.7</v>
      </c>
      <c r="M172" s="20">
        <v>12.09</v>
      </c>
      <c r="N172" s="21">
        <v>2.7999999999999998E-4</v>
      </c>
      <c r="O172" s="22">
        <v>0.60499999999999998</v>
      </c>
      <c r="P172" s="23">
        <v>4.3999999999999999E-5</v>
      </c>
      <c r="Q172" s="20">
        <v>0.26107638853771498</v>
      </c>
      <c r="R172" s="22">
        <v>1.9145601917797E-2</v>
      </c>
      <c r="S172" s="25"/>
      <c r="T172" s="25"/>
      <c r="U172" s="25"/>
      <c r="V172" s="25"/>
      <c r="W172" s="25"/>
    </row>
    <row r="173" spans="1:26" x14ac:dyDescent="0.25">
      <c r="A173" s="17">
        <v>2017</v>
      </c>
      <c r="B173" s="17">
        <v>2614</v>
      </c>
      <c r="C173" s="18" t="s">
        <v>23</v>
      </c>
      <c r="D173" s="19">
        <v>43193</v>
      </c>
      <c r="E173" s="17">
        <v>7395</v>
      </c>
      <c r="F173" s="18" t="s">
        <v>20</v>
      </c>
      <c r="G173" s="18" t="s">
        <v>18</v>
      </c>
      <c r="H173" s="18" t="s">
        <v>42</v>
      </c>
      <c r="I173" s="17">
        <v>2018</v>
      </c>
      <c r="J173" s="17">
        <v>300</v>
      </c>
      <c r="K173" s="17">
        <v>90</v>
      </c>
      <c r="L173" s="17">
        <v>0.7</v>
      </c>
      <c r="M173" s="20">
        <v>0.26</v>
      </c>
      <c r="N173" s="21">
        <v>3.4999999999999999E-6</v>
      </c>
      <c r="O173" s="22">
        <v>8.9999999999999993E-3</v>
      </c>
      <c r="P173" s="23">
        <v>8.9999999999999996E-7</v>
      </c>
      <c r="Q173" s="20">
        <v>5.5260413753767997E-3</v>
      </c>
      <c r="R173" s="22">
        <v>2.1562498747491399E-4</v>
      </c>
      <c r="S173" s="25">
        <f>Q172-Q173</f>
        <v>0.25555034716233815</v>
      </c>
      <c r="T173" s="25">
        <f>R172-R173</f>
        <v>1.8929976930322084E-2</v>
      </c>
      <c r="U173" s="38">
        <f>S173/365</f>
        <v>7.0013793743106342E-4</v>
      </c>
      <c r="V173" s="38">
        <f>T173/365</f>
        <v>5.186295049403311E-5</v>
      </c>
      <c r="W173" s="38">
        <f>V173*0.92</f>
        <v>4.7713914454510462E-5</v>
      </c>
      <c r="X173" s="25">
        <f>LOOKUP(G173,'Load Factor Adjustment'!$A$2:$A$15,'Load Factor Adjustment'!$D$2:$D$15)</f>
        <v>0.68571428571428572</v>
      </c>
      <c r="Y173" s="38">
        <f>U173*X173</f>
        <v>4.8009458566701491E-4</v>
      </c>
      <c r="Z173" s="38">
        <f>W173*X173</f>
        <v>3.2718112768807172E-5</v>
      </c>
    </row>
    <row r="174" spans="1:26" x14ac:dyDescent="0.25">
      <c r="A174" s="17">
        <v>2018</v>
      </c>
      <c r="B174" s="17">
        <v>2713</v>
      </c>
      <c r="C174" s="18" t="s">
        <v>16</v>
      </c>
      <c r="D174" s="19">
        <v>43193</v>
      </c>
      <c r="E174" s="17">
        <v>7293</v>
      </c>
      <c r="F174" s="18" t="s">
        <v>17</v>
      </c>
      <c r="G174" s="18" t="s">
        <v>18</v>
      </c>
      <c r="H174" s="18" t="s">
        <v>38</v>
      </c>
      <c r="I174" s="17">
        <v>2005</v>
      </c>
      <c r="J174" s="17">
        <v>200</v>
      </c>
      <c r="K174" s="17">
        <v>106</v>
      </c>
      <c r="L174" s="17">
        <v>0.7</v>
      </c>
      <c r="M174" s="20">
        <v>4.1500000000000004</v>
      </c>
      <c r="N174" s="21">
        <v>6.0000000000000002E-5</v>
      </c>
      <c r="O174" s="22">
        <v>0.128</v>
      </c>
      <c r="P174" s="23">
        <v>9.3999999999999998E-6</v>
      </c>
      <c r="Q174" s="20">
        <v>7.1419136056971796E-2</v>
      </c>
      <c r="R174" s="22">
        <v>2.64738275428982E-3</v>
      </c>
      <c r="S174" s="25"/>
      <c r="T174" s="25"/>
      <c r="U174" s="25"/>
      <c r="V174" s="25"/>
      <c r="W174" s="25"/>
    </row>
    <row r="175" spans="1:26" x14ac:dyDescent="0.25">
      <c r="A175" s="17">
        <v>2018</v>
      </c>
      <c r="B175" s="17">
        <v>2713</v>
      </c>
      <c r="C175" s="18" t="s">
        <v>16</v>
      </c>
      <c r="D175" s="19">
        <v>43193</v>
      </c>
      <c r="E175" s="17">
        <v>7463</v>
      </c>
      <c r="F175" s="18" t="s">
        <v>20</v>
      </c>
      <c r="G175" s="18" t="s">
        <v>18</v>
      </c>
      <c r="H175" s="18" t="s">
        <v>42</v>
      </c>
      <c r="I175" s="17">
        <v>2017</v>
      </c>
      <c r="J175" s="17">
        <v>200</v>
      </c>
      <c r="K175" s="17">
        <v>106</v>
      </c>
      <c r="L175" s="17">
        <v>0.7</v>
      </c>
      <c r="M175" s="20">
        <v>2.3199999999999998</v>
      </c>
      <c r="N175" s="21">
        <v>3.0000000000000001E-5</v>
      </c>
      <c r="O175" s="22">
        <v>0.112</v>
      </c>
      <c r="P175" s="23">
        <v>7.9999999999999996E-6</v>
      </c>
      <c r="Q175" s="20">
        <v>3.8441356265625802E-2</v>
      </c>
      <c r="R175" s="22">
        <v>1.9629629857543301E-3</v>
      </c>
      <c r="S175" s="25">
        <f>Q174-Q175</f>
        <v>3.2977779791345994E-2</v>
      </c>
      <c r="T175" s="25">
        <f>R174-R175</f>
        <v>6.8441976853548993E-4</v>
      </c>
      <c r="U175" s="38">
        <f>S175/365</f>
        <v>9.035008162012601E-5</v>
      </c>
      <c r="V175" s="38">
        <f>T175/365</f>
        <v>1.8751226535218902E-6</v>
      </c>
      <c r="W175" s="38">
        <f>V175*0.92</f>
        <v>1.725112841240139E-6</v>
      </c>
      <c r="X175" s="25">
        <f>LOOKUP(G175,'Load Factor Adjustment'!$A$2:$A$15,'Load Factor Adjustment'!$D$2:$D$15)</f>
        <v>0.68571428571428572</v>
      </c>
      <c r="Y175" s="38">
        <f>U175*X175</f>
        <v>6.1954341682372117E-5</v>
      </c>
      <c r="Z175" s="38">
        <f>W175*X175</f>
        <v>1.182934519707524E-6</v>
      </c>
    </row>
    <row r="176" spans="1:26" x14ac:dyDescent="0.25">
      <c r="A176" s="17">
        <v>2017</v>
      </c>
      <c r="B176" s="17">
        <v>2720</v>
      </c>
      <c r="C176" s="18" t="s">
        <v>16</v>
      </c>
      <c r="D176" s="19">
        <v>43193</v>
      </c>
      <c r="E176" s="17">
        <v>7274</v>
      </c>
      <c r="F176" s="18" t="s">
        <v>17</v>
      </c>
      <c r="G176" s="18" t="s">
        <v>18</v>
      </c>
      <c r="H176" s="18" t="s">
        <v>32</v>
      </c>
      <c r="I176" s="17">
        <v>1999</v>
      </c>
      <c r="J176" s="17">
        <v>500</v>
      </c>
      <c r="K176" s="17">
        <v>100</v>
      </c>
      <c r="L176" s="17">
        <v>0.7</v>
      </c>
      <c r="M176" s="20">
        <v>6.54</v>
      </c>
      <c r="N176" s="21">
        <v>1.4999999999999999E-4</v>
      </c>
      <c r="O176" s="22">
        <v>0.30399999999999999</v>
      </c>
      <c r="P176" s="23">
        <v>2.2099999999999998E-5</v>
      </c>
      <c r="Q176" s="20">
        <v>0.318865736999769</v>
      </c>
      <c r="R176" s="22">
        <v>2.1533563678006299E-2</v>
      </c>
      <c r="S176" s="25"/>
      <c r="T176" s="25"/>
      <c r="U176" s="25"/>
      <c r="V176" s="25"/>
      <c r="W176" s="25"/>
    </row>
    <row r="177" spans="1:26" x14ac:dyDescent="0.25">
      <c r="A177" s="17">
        <v>2017</v>
      </c>
      <c r="B177" s="17">
        <v>2720</v>
      </c>
      <c r="C177" s="18" t="s">
        <v>16</v>
      </c>
      <c r="D177" s="19">
        <v>43193</v>
      </c>
      <c r="E177" s="17">
        <v>7275</v>
      </c>
      <c r="F177" s="18" t="s">
        <v>20</v>
      </c>
      <c r="G177" s="18" t="s">
        <v>18</v>
      </c>
      <c r="H177" s="18" t="s">
        <v>42</v>
      </c>
      <c r="I177" s="17">
        <v>2017</v>
      </c>
      <c r="J177" s="17">
        <v>500</v>
      </c>
      <c r="K177" s="17">
        <v>115</v>
      </c>
      <c r="L177" s="17">
        <v>0.7</v>
      </c>
      <c r="M177" s="20">
        <v>0.26</v>
      </c>
      <c r="N177" s="21">
        <v>3.9999999999999998E-6</v>
      </c>
      <c r="O177" s="22">
        <v>8.9999999999999993E-3</v>
      </c>
      <c r="P177" s="23">
        <v>3.9999999999999998E-7</v>
      </c>
      <c r="Q177" s="20">
        <v>1.1979166038423099E-2</v>
      </c>
      <c r="R177" s="22">
        <v>4.4367281527972501E-4</v>
      </c>
      <c r="S177" s="25">
        <f>Q176-Q177</f>
        <v>0.30688657096134592</v>
      </c>
      <c r="T177" s="25">
        <f>R176-R177</f>
        <v>2.1089890862726574E-2</v>
      </c>
      <c r="U177" s="38">
        <f>S177/365</f>
        <v>8.407851259214957E-4</v>
      </c>
      <c r="V177" s="38">
        <f>T177/365</f>
        <v>5.7780522911579657E-5</v>
      </c>
      <c r="W177" s="38">
        <f>V177*0.92</f>
        <v>5.3158081078653287E-5</v>
      </c>
      <c r="X177" s="25">
        <f>LOOKUP(G177,'Load Factor Adjustment'!$A$2:$A$15,'Load Factor Adjustment'!$D$2:$D$15)</f>
        <v>0.68571428571428572</v>
      </c>
      <c r="Y177" s="38">
        <f>U177*X177</f>
        <v>5.765383720604542E-4</v>
      </c>
      <c r="Z177" s="38">
        <f>W177*X177</f>
        <v>3.6451255596790824E-5</v>
      </c>
    </row>
    <row r="178" spans="1:26" x14ac:dyDescent="0.25">
      <c r="A178" s="17">
        <v>2018</v>
      </c>
      <c r="B178" s="17">
        <v>2749</v>
      </c>
      <c r="C178" s="18" t="s">
        <v>25</v>
      </c>
      <c r="D178" s="19">
        <v>43193</v>
      </c>
      <c r="E178" s="17">
        <v>7628</v>
      </c>
      <c r="F178" s="18" t="s">
        <v>17</v>
      </c>
      <c r="G178" s="18" t="s">
        <v>18</v>
      </c>
      <c r="H178" s="18" t="s">
        <v>19</v>
      </c>
      <c r="I178" s="17">
        <v>1976</v>
      </c>
      <c r="J178" s="17">
        <v>400</v>
      </c>
      <c r="K178" s="17">
        <v>114</v>
      </c>
      <c r="L178" s="17">
        <v>0.7</v>
      </c>
      <c r="M178" s="20">
        <v>12.09</v>
      </c>
      <c r="N178" s="21">
        <v>2.7999999999999998E-4</v>
      </c>
      <c r="O178" s="22">
        <v>0.60499999999999998</v>
      </c>
      <c r="P178" s="23">
        <v>4.3999999999999999E-5</v>
      </c>
      <c r="Q178" s="20">
        <v>0.54361111037989995</v>
      </c>
      <c r="R178" s="22">
        <v>3.9864814952125301E-2</v>
      </c>
      <c r="S178" s="25"/>
      <c r="T178" s="25"/>
      <c r="U178" s="25"/>
      <c r="V178" s="25"/>
      <c r="W178" s="25"/>
    </row>
    <row r="179" spans="1:26" x14ac:dyDescent="0.25">
      <c r="A179" s="17">
        <v>2018</v>
      </c>
      <c r="B179" s="17">
        <v>2749</v>
      </c>
      <c r="C179" s="18" t="s">
        <v>25</v>
      </c>
      <c r="D179" s="19">
        <v>43193</v>
      </c>
      <c r="E179" s="17">
        <v>7630</v>
      </c>
      <c r="F179" s="18" t="s">
        <v>20</v>
      </c>
      <c r="G179" s="18" t="s">
        <v>18</v>
      </c>
      <c r="H179" s="18" t="s">
        <v>42</v>
      </c>
      <c r="I179" s="17">
        <v>2017</v>
      </c>
      <c r="J179" s="17">
        <v>400</v>
      </c>
      <c r="K179" s="17">
        <v>115</v>
      </c>
      <c r="L179" s="17">
        <v>0.7</v>
      </c>
      <c r="M179" s="20">
        <v>0.26</v>
      </c>
      <c r="N179" s="21">
        <v>3.9999999999999998E-6</v>
      </c>
      <c r="O179" s="22">
        <v>8.9999999999999993E-3</v>
      </c>
      <c r="P179" s="23">
        <v>3.9999999999999998E-7</v>
      </c>
      <c r="Q179" s="20">
        <v>9.5123451778056506E-3</v>
      </c>
      <c r="R179" s="22">
        <v>3.4783948682961499E-4</v>
      </c>
      <c r="S179" s="25">
        <f>Q178-Q179</f>
        <v>0.53409876520209432</v>
      </c>
      <c r="T179" s="25">
        <f>R178-R179</f>
        <v>3.9516975465295687E-2</v>
      </c>
      <c r="U179" s="38">
        <f>S179/365</f>
        <v>1.463284288224916E-3</v>
      </c>
      <c r="V179" s="38">
        <f>T179/365</f>
        <v>1.0826568620628955E-4</v>
      </c>
      <c r="W179" s="38">
        <f>V179*0.92</f>
        <v>9.9604431309786393E-5</v>
      </c>
      <c r="X179" s="25">
        <f>LOOKUP(G179,'Load Factor Adjustment'!$A$2:$A$15,'Load Factor Adjustment'!$D$2:$D$15)</f>
        <v>0.68571428571428572</v>
      </c>
      <c r="Y179" s="38">
        <f>U179*X179</f>
        <v>1.0033949404970853E-3</v>
      </c>
      <c r="Z179" s="38">
        <f>W179*X179</f>
        <v>6.8300181469567814E-5</v>
      </c>
    </row>
    <row r="180" spans="1:26" x14ac:dyDescent="0.25">
      <c r="A180" s="17">
        <v>2017</v>
      </c>
      <c r="B180" s="17">
        <v>2762</v>
      </c>
      <c r="C180" s="18" t="s">
        <v>25</v>
      </c>
      <c r="D180" s="19">
        <v>43193</v>
      </c>
      <c r="E180" s="17">
        <v>7602</v>
      </c>
      <c r="F180" s="18" t="s">
        <v>17</v>
      </c>
      <c r="G180" s="18" t="s">
        <v>18</v>
      </c>
      <c r="H180" s="18" t="s">
        <v>19</v>
      </c>
      <c r="I180" s="17">
        <v>1979</v>
      </c>
      <c r="J180" s="17">
        <v>200</v>
      </c>
      <c r="K180" s="17">
        <v>97</v>
      </c>
      <c r="L180" s="17">
        <v>0.7</v>
      </c>
      <c r="M180" s="20">
        <v>12.09</v>
      </c>
      <c r="N180" s="21">
        <v>2.7999999999999998E-4</v>
      </c>
      <c r="O180" s="22">
        <v>0.60499999999999998</v>
      </c>
      <c r="P180" s="23">
        <v>4.3999999999999999E-5</v>
      </c>
      <c r="Q180" s="20">
        <v>0.21702253041517899</v>
      </c>
      <c r="R180" s="22">
        <v>1.4720648227211299E-2</v>
      </c>
      <c r="S180" s="25"/>
      <c r="T180" s="25"/>
      <c r="U180" s="25"/>
      <c r="V180" s="25"/>
      <c r="W180" s="25"/>
    </row>
    <row r="181" spans="1:26" x14ac:dyDescent="0.25">
      <c r="A181" s="17">
        <v>2017</v>
      </c>
      <c r="B181" s="17">
        <v>2762</v>
      </c>
      <c r="C181" s="18" t="s">
        <v>25</v>
      </c>
      <c r="D181" s="19">
        <v>43193</v>
      </c>
      <c r="E181" s="17">
        <v>7603</v>
      </c>
      <c r="F181" s="18" t="s">
        <v>20</v>
      </c>
      <c r="G181" s="18" t="s">
        <v>18</v>
      </c>
      <c r="H181" s="18" t="s">
        <v>42</v>
      </c>
      <c r="I181" s="17">
        <v>2017</v>
      </c>
      <c r="J181" s="17">
        <v>200</v>
      </c>
      <c r="K181" s="17">
        <v>120</v>
      </c>
      <c r="L181" s="17">
        <v>0.7</v>
      </c>
      <c r="M181" s="20">
        <v>0.26</v>
      </c>
      <c r="N181" s="21">
        <v>3.9999999999999998E-6</v>
      </c>
      <c r="O181" s="22">
        <v>8.9999999999999993E-3</v>
      </c>
      <c r="P181" s="23">
        <v>3.9999999999999998E-7</v>
      </c>
      <c r="Q181" s="20">
        <v>4.8888886288382402E-3</v>
      </c>
      <c r="R181" s="22">
        <v>1.74074064021541E-4</v>
      </c>
      <c r="S181" s="25">
        <f>Q180-Q181</f>
        <v>0.21213364178634075</v>
      </c>
      <c r="T181" s="25">
        <f>R180-R181</f>
        <v>1.4546574163189758E-2</v>
      </c>
      <c r="U181" s="38">
        <f>S181/365</f>
        <v>5.8118805968860481E-4</v>
      </c>
      <c r="V181" s="38">
        <f>T181/365</f>
        <v>3.9853627844355504E-5</v>
      </c>
      <c r="W181" s="38">
        <f>V181*0.92</f>
        <v>3.6665337616807065E-5</v>
      </c>
      <c r="X181" s="25">
        <f>LOOKUP(G181,'Load Factor Adjustment'!$A$2:$A$15,'Load Factor Adjustment'!$D$2:$D$15)</f>
        <v>0.68571428571428572</v>
      </c>
      <c r="Y181" s="38">
        <f>U181*X181</f>
        <v>3.9852895521504328E-4</v>
      </c>
      <c r="Z181" s="38">
        <f>W181*X181</f>
        <v>2.5141945794381986E-5</v>
      </c>
    </row>
    <row r="182" spans="1:26" x14ac:dyDescent="0.25">
      <c r="A182" s="17">
        <v>2018</v>
      </c>
      <c r="B182" s="17">
        <v>2758</v>
      </c>
      <c r="C182" s="18" t="s">
        <v>25</v>
      </c>
      <c r="D182" s="19">
        <v>43195</v>
      </c>
      <c r="E182" s="17">
        <v>7610</v>
      </c>
      <c r="F182" s="18" t="s">
        <v>17</v>
      </c>
      <c r="G182" s="18" t="s">
        <v>18</v>
      </c>
      <c r="H182" s="18" t="s">
        <v>19</v>
      </c>
      <c r="I182" s="17">
        <v>1983</v>
      </c>
      <c r="J182" s="17">
        <v>150</v>
      </c>
      <c r="K182" s="17">
        <v>72</v>
      </c>
      <c r="L182" s="17">
        <v>0.7</v>
      </c>
      <c r="M182" s="20">
        <v>12.09</v>
      </c>
      <c r="N182" s="21">
        <v>2.7999999999999998E-4</v>
      </c>
      <c r="O182" s="22">
        <v>0.60499999999999998</v>
      </c>
      <c r="P182" s="23">
        <v>4.3999999999999999E-5</v>
      </c>
      <c r="Q182" s="20">
        <v>0.114749999691311</v>
      </c>
      <c r="R182" s="22">
        <v>7.2416667194704397E-3</v>
      </c>
      <c r="S182" s="25"/>
      <c r="T182" s="25"/>
      <c r="U182" s="25"/>
      <c r="V182" s="25"/>
      <c r="W182" s="25"/>
    </row>
    <row r="183" spans="1:26" x14ac:dyDescent="0.25">
      <c r="A183" s="17">
        <v>2018</v>
      </c>
      <c r="B183" s="17">
        <v>2758</v>
      </c>
      <c r="C183" s="18" t="s">
        <v>25</v>
      </c>
      <c r="D183" s="19">
        <v>43195</v>
      </c>
      <c r="E183" s="17">
        <v>7611</v>
      </c>
      <c r="F183" s="18" t="s">
        <v>20</v>
      </c>
      <c r="G183" s="18" t="s">
        <v>18</v>
      </c>
      <c r="H183" s="18" t="s">
        <v>42</v>
      </c>
      <c r="I183" s="17">
        <v>2018</v>
      </c>
      <c r="J183" s="17">
        <v>150</v>
      </c>
      <c r="K183" s="17">
        <v>74</v>
      </c>
      <c r="L183" s="17">
        <v>0.7</v>
      </c>
      <c r="M183" s="20">
        <v>2.74</v>
      </c>
      <c r="N183" s="21">
        <v>3.6000000000000001E-5</v>
      </c>
      <c r="O183" s="22">
        <v>8.9999999999999993E-3</v>
      </c>
      <c r="P183" s="23">
        <v>8.9999999999999996E-7</v>
      </c>
      <c r="Q183" s="20">
        <v>2.3698842278863701E-2</v>
      </c>
      <c r="R183" s="22">
        <v>8.2864578443237805E-5</v>
      </c>
      <c r="S183" s="25">
        <f>Q182-Q183</f>
        <v>9.1051157412447292E-2</v>
      </c>
      <c r="T183" s="25">
        <f>R182-R183</f>
        <v>7.1588021410272018E-3</v>
      </c>
      <c r="U183" s="38">
        <f>S183/365</f>
        <v>2.4945522578752685E-4</v>
      </c>
      <c r="V183" s="38">
        <f>T183/365</f>
        <v>1.9613156550759457E-5</v>
      </c>
      <c r="W183" s="38">
        <f>V183*0.92</f>
        <v>1.8044104026698702E-5</v>
      </c>
      <c r="X183" s="25">
        <f>LOOKUP(G183,'Load Factor Adjustment'!$A$2:$A$15,'Load Factor Adjustment'!$D$2:$D$15)</f>
        <v>0.68571428571428572</v>
      </c>
      <c r="Y183" s="38">
        <f>U183*X183</f>
        <v>1.7105501196858984E-4</v>
      </c>
      <c r="Z183" s="38">
        <f>W183*X183</f>
        <v>1.2373099904021967E-5</v>
      </c>
    </row>
    <row r="184" spans="1:26" x14ac:dyDescent="0.25">
      <c r="A184" s="17">
        <v>2017</v>
      </c>
      <c r="B184" s="17">
        <v>2768</v>
      </c>
      <c r="C184" s="18" t="s">
        <v>25</v>
      </c>
      <c r="D184" s="19">
        <v>43195</v>
      </c>
      <c r="E184" s="17">
        <v>7590</v>
      </c>
      <c r="F184" s="18" t="s">
        <v>17</v>
      </c>
      <c r="G184" s="18" t="s">
        <v>18</v>
      </c>
      <c r="H184" s="18" t="s">
        <v>19</v>
      </c>
      <c r="I184" s="17">
        <v>1993</v>
      </c>
      <c r="J184" s="17">
        <v>400</v>
      </c>
      <c r="K184" s="17">
        <v>100</v>
      </c>
      <c r="L184" s="17">
        <v>0.7</v>
      </c>
      <c r="M184" s="20">
        <v>8.17</v>
      </c>
      <c r="N184" s="21">
        <v>1.9000000000000001E-4</v>
      </c>
      <c r="O184" s="22">
        <v>0.47899999999999998</v>
      </c>
      <c r="P184" s="23">
        <v>3.6100000000000003E-5</v>
      </c>
      <c r="Q184" s="20">
        <v>0.320185184276226</v>
      </c>
      <c r="R184" s="22">
        <v>2.7708640995683102E-2</v>
      </c>
      <c r="S184" s="25"/>
      <c r="T184" s="25"/>
      <c r="U184" s="25"/>
      <c r="V184" s="25"/>
      <c r="W184" s="25"/>
    </row>
    <row r="185" spans="1:26" x14ac:dyDescent="0.25">
      <c r="A185" s="17">
        <v>2017</v>
      </c>
      <c r="B185" s="17">
        <v>2768</v>
      </c>
      <c r="C185" s="18" t="s">
        <v>25</v>
      </c>
      <c r="D185" s="19">
        <v>43195</v>
      </c>
      <c r="E185" s="17">
        <v>7591</v>
      </c>
      <c r="F185" s="18" t="s">
        <v>20</v>
      </c>
      <c r="G185" s="18" t="s">
        <v>18</v>
      </c>
      <c r="H185" s="18" t="s">
        <v>42</v>
      </c>
      <c r="I185" s="17">
        <v>2017</v>
      </c>
      <c r="J185" s="17">
        <v>400</v>
      </c>
      <c r="K185" s="17">
        <v>115</v>
      </c>
      <c r="L185" s="17">
        <v>0.7</v>
      </c>
      <c r="M185" s="20">
        <v>0.26</v>
      </c>
      <c r="N185" s="21">
        <v>3.9999999999999998E-6</v>
      </c>
      <c r="O185" s="22">
        <v>8.9999999999999993E-3</v>
      </c>
      <c r="P185" s="23">
        <v>3.9999999999999998E-7</v>
      </c>
      <c r="Q185" s="20">
        <v>9.5123451778056506E-3</v>
      </c>
      <c r="R185" s="22">
        <v>3.4783948682961499E-4</v>
      </c>
      <c r="S185" s="25">
        <f>Q184-Q185</f>
        <v>0.31067283909842036</v>
      </c>
      <c r="T185" s="25">
        <f>R184-R185</f>
        <v>2.7360801508853488E-2</v>
      </c>
      <c r="U185" s="38">
        <f>S185/365</f>
        <v>8.5115846328334341E-4</v>
      </c>
      <c r="V185" s="38">
        <f>T185/365</f>
        <v>7.4961100024256133E-5</v>
      </c>
      <c r="W185" s="38">
        <f>V185*0.92</f>
        <v>6.8964212022315651E-5</v>
      </c>
      <c r="X185" s="25">
        <f>LOOKUP(G185,'Load Factor Adjustment'!$A$2:$A$15,'Load Factor Adjustment'!$D$2:$D$15)</f>
        <v>0.68571428571428572</v>
      </c>
      <c r="Y185" s="38">
        <f>U185*X185</f>
        <v>5.8365151768000696E-4</v>
      </c>
      <c r="Z185" s="38">
        <f>W185*X185</f>
        <v>4.7289745386730733E-5</v>
      </c>
    </row>
    <row r="186" spans="1:26" x14ac:dyDescent="0.25">
      <c r="A186" s="17">
        <v>2018</v>
      </c>
      <c r="B186" s="17">
        <v>2863</v>
      </c>
      <c r="C186" s="18" t="s">
        <v>27</v>
      </c>
      <c r="D186" s="19">
        <v>43195</v>
      </c>
      <c r="E186" s="17">
        <v>7216</v>
      </c>
      <c r="F186" s="18" t="s">
        <v>17</v>
      </c>
      <c r="G186" s="18" t="s">
        <v>18</v>
      </c>
      <c r="H186" s="18" t="s">
        <v>19</v>
      </c>
      <c r="I186" s="17">
        <v>1994</v>
      </c>
      <c r="J186" s="17">
        <v>200</v>
      </c>
      <c r="K186" s="17">
        <v>28</v>
      </c>
      <c r="L186" s="17">
        <v>0.7</v>
      </c>
      <c r="M186" s="20">
        <v>6.42</v>
      </c>
      <c r="N186" s="21">
        <v>9.7E-5</v>
      </c>
      <c r="O186" s="22">
        <v>0.54700000000000004</v>
      </c>
      <c r="P186" s="23">
        <v>4.2400000000000001E-5</v>
      </c>
      <c r="Q186" s="20">
        <v>3.0171728122141299E-2</v>
      </c>
      <c r="R186" s="22">
        <v>3.4261974101716499E-3</v>
      </c>
      <c r="S186" s="25"/>
      <c r="T186" s="25"/>
      <c r="U186" s="25"/>
      <c r="V186" s="25"/>
      <c r="W186" s="25"/>
    </row>
    <row r="187" spans="1:26" x14ac:dyDescent="0.25">
      <c r="A187" s="17">
        <v>2018</v>
      </c>
      <c r="B187" s="17">
        <v>2863</v>
      </c>
      <c r="C187" s="18" t="s">
        <v>27</v>
      </c>
      <c r="D187" s="19">
        <v>43195</v>
      </c>
      <c r="E187" s="17">
        <v>7217</v>
      </c>
      <c r="F187" s="18" t="s">
        <v>20</v>
      </c>
      <c r="G187" s="18" t="s">
        <v>18</v>
      </c>
      <c r="H187" s="18" t="s">
        <v>42</v>
      </c>
      <c r="I187" s="17">
        <v>2017</v>
      </c>
      <c r="J187" s="17">
        <v>200</v>
      </c>
      <c r="K187" s="17">
        <v>34</v>
      </c>
      <c r="L187" s="17">
        <v>0.7</v>
      </c>
      <c r="M187" s="20">
        <v>2.75</v>
      </c>
      <c r="N187" s="21">
        <v>5.7000000000000003E-5</v>
      </c>
      <c r="O187" s="22">
        <v>8.9999999999999993E-3</v>
      </c>
      <c r="P187" s="23">
        <v>9.9999999999999995E-7</v>
      </c>
      <c r="Q187" s="20">
        <v>1.47280861747417E-2</v>
      </c>
      <c r="R187" s="22">
        <v>5.2469132862865202E-5</v>
      </c>
      <c r="S187" s="25">
        <f>Q186-Q187</f>
        <v>1.5443641947399599E-2</v>
      </c>
      <c r="T187" s="25">
        <f>R186-R187</f>
        <v>3.3737282773087848E-3</v>
      </c>
      <c r="U187" s="38">
        <f>S187/365</f>
        <v>4.2311347801094791E-5</v>
      </c>
      <c r="V187" s="38">
        <f>T187/365</f>
        <v>9.2430911707089992E-6</v>
      </c>
      <c r="W187" s="38">
        <f>V187*0.92</f>
        <v>8.5036438770522797E-6</v>
      </c>
      <c r="X187" s="25">
        <f>LOOKUP(G187,'Load Factor Adjustment'!$A$2:$A$15,'Load Factor Adjustment'!$D$2:$D$15)</f>
        <v>0.68571428571428572</v>
      </c>
      <c r="Y187" s="38">
        <f>U187*X187</f>
        <v>2.9013495635036429E-5</v>
      </c>
      <c r="Z187" s="38">
        <f>W187*X187</f>
        <v>5.8310700871215632E-6</v>
      </c>
    </row>
    <row r="188" spans="1:26" x14ac:dyDescent="0.25">
      <c r="A188" s="17">
        <v>2018</v>
      </c>
      <c r="B188" s="17">
        <v>2884</v>
      </c>
      <c r="C188" s="18" t="s">
        <v>26</v>
      </c>
      <c r="D188" s="19">
        <v>43195</v>
      </c>
      <c r="E188" s="17">
        <v>7166</v>
      </c>
      <c r="F188" s="18" t="s">
        <v>17</v>
      </c>
      <c r="G188" s="18" t="s">
        <v>18</v>
      </c>
      <c r="H188" s="18" t="s">
        <v>32</v>
      </c>
      <c r="I188" s="17">
        <v>2000</v>
      </c>
      <c r="J188" s="17">
        <v>320</v>
      </c>
      <c r="K188" s="17">
        <v>92</v>
      </c>
      <c r="L188" s="17">
        <v>0.7</v>
      </c>
      <c r="M188" s="20">
        <v>6.54</v>
      </c>
      <c r="N188" s="21">
        <v>1.4999999999999999E-4</v>
      </c>
      <c r="O188" s="22">
        <v>0.55200000000000005</v>
      </c>
      <c r="P188" s="23">
        <v>4.0200000000000001E-5</v>
      </c>
      <c r="Q188" s="20">
        <v>0.173641478849002</v>
      </c>
      <c r="R188" s="22">
        <v>1.92603016657679E-2</v>
      </c>
      <c r="S188" s="25"/>
      <c r="T188" s="25"/>
      <c r="U188" s="25"/>
      <c r="V188" s="25"/>
      <c r="W188" s="25"/>
    </row>
    <row r="189" spans="1:26" x14ac:dyDescent="0.25">
      <c r="A189" s="17">
        <v>2018</v>
      </c>
      <c r="B189" s="17">
        <v>2884</v>
      </c>
      <c r="C189" s="18" t="s">
        <v>26</v>
      </c>
      <c r="D189" s="19">
        <v>43195</v>
      </c>
      <c r="E189" s="17">
        <v>7167</v>
      </c>
      <c r="F189" s="18" t="s">
        <v>20</v>
      </c>
      <c r="G189" s="18" t="s">
        <v>18</v>
      </c>
      <c r="H189" s="18" t="s">
        <v>42</v>
      </c>
      <c r="I189" s="17">
        <v>2015</v>
      </c>
      <c r="J189" s="17">
        <v>320</v>
      </c>
      <c r="K189" s="17">
        <v>92</v>
      </c>
      <c r="L189" s="17">
        <v>0.7</v>
      </c>
      <c r="M189" s="20">
        <v>0.26</v>
      </c>
      <c r="N189" s="21">
        <v>3.4999999999999999E-6</v>
      </c>
      <c r="O189" s="22">
        <v>8.9999999999999993E-3</v>
      </c>
      <c r="P189" s="23">
        <v>8.9999999999999996E-7</v>
      </c>
      <c r="Q189" s="20">
        <v>6.0333823984092001E-3</v>
      </c>
      <c r="R189" s="22">
        <v>2.37155541806945E-4</v>
      </c>
      <c r="S189" s="25">
        <f>Q188-Q189</f>
        <v>0.1676080964505928</v>
      </c>
      <c r="T189" s="25">
        <f>R188-R189</f>
        <v>1.9023146123960954E-2</v>
      </c>
      <c r="U189" s="38">
        <f>S189/365</f>
        <v>4.5920026424819943E-4</v>
      </c>
      <c r="V189" s="38">
        <f>T189/365</f>
        <v>5.2118208558797136E-5</v>
      </c>
      <c r="W189" s="38">
        <f>V189*0.92</f>
        <v>4.794875187409337E-5</v>
      </c>
      <c r="X189" s="25">
        <f>LOOKUP(G189,'Load Factor Adjustment'!$A$2:$A$15,'Load Factor Adjustment'!$D$2:$D$15)</f>
        <v>0.68571428571428572</v>
      </c>
      <c r="Y189" s="38">
        <f>U189*X189</f>
        <v>3.1488018119876532E-4</v>
      </c>
      <c r="Z189" s="38">
        <f>W189*X189</f>
        <v>3.2879144142235455E-5</v>
      </c>
    </row>
    <row r="190" spans="1:26" x14ac:dyDescent="0.25">
      <c r="A190" s="17">
        <v>2018</v>
      </c>
      <c r="B190" s="17">
        <v>2886</v>
      </c>
      <c r="C190" s="18" t="s">
        <v>26</v>
      </c>
      <c r="D190" s="19">
        <v>43195</v>
      </c>
      <c r="E190" s="17">
        <v>7162</v>
      </c>
      <c r="F190" s="18" t="s">
        <v>17</v>
      </c>
      <c r="G190" s="18" t="s">
        <v>18</v>
      </c>
      <c r="H190" s="18" t="s">
        <v>19</v>
      </c>
      <c r="I190" s="17">
        <v>1977</v>
      </c>
      <c r="J190" s="17">
        <v>350</v>
      </c>
      <c r="K190" s="17">
        <v>50</v>
      </c>
      <c r="L190" s="17">
        <v>0.7</v>
      </c>
      <c r="M190" s="20">
        <v>12.09</v>
      </c>
      <c r="N190" s="21">
        <v>2.7999999999999998E-4</v>
      </c>
      <c r="O190" s="22">
        <v>0.60499999999999998</v>
      </c>
      <c r="P190" s="23">
        <v>4.3999999999999999E-5</v>
      </c>
      <c r="Q190" s="20">
        <v>0.20862268490456701</v>
      </c>
      <c r="R190" s="22">
        <v>1.52989969662761E-2</v>
      </c>
      <c r="S190" s="25"/>
      <c r="T190" s="25"/>
      <c r="U190" s="25"/>
      <c r="V190" s="25"/>
      <c r="W190" s="25"/>
    </row>
    <row r="191" spans="1:26" x14ac:dyDescent="0.25">
      <c r="A191" s="17">
        <v>2018</v>
      </c>
      <c r="B191" s="17">
        <v>2886</v>
      </c>
      <c r="C191" s="18" t="s">
        <v>26</v>
      </c>
      <c r="D191" s="19">
        <v>43195</v>
      </c>
      <c r="E191" s="17">
        <v>7163</v>
      </c>
      <c r="F191" s="18" t="s">
        <v>20</v>
      </c>
      <c r="G191" s="18" t="s">
        <v>18</v>
      </c>
      <c r="H191" s="18" t="s">
        <v>42</v>
      </c>
      <c r="I191" s="17">
        <v>2017</v>
      </c>
      <c r="J191" s="17">
        <v>350</v>
      </c>
      <c r="K191" s="17">
        <v>39</v>
      </c>
      <c r="L191" s="17">
        <v>0.7</v>
      </c>
      <c r="M191" s="20">
        <v>2.75</v>
      </c>
      <c r="N191" s="21">
        <v>5.7000000000000003E-5</v>
      </c>
      <c r="O191" s="22">
        <v>8.9999999999999993E-3</v>
      </c>
      <c r="P191" s="23">
        <v>9.9999999999999995E-7</v>
      </c>
      <c r="Q191" s="20">
        <v>3.00147275185088E-2</v>
      </c>
      <c r="R191" s="22">
        <v>1.1322337357433899E-4</v>
      </c>
      <c r="S191" s="25">
        <f>Q190-Q191</f>
        <v>0.1786079573860582</v>
      </c>
      <c r="T191" s="25">
        <f>R190-R191</f>
        <v>1.5185773592701761E-2</v>
      </c>
      <c r="U191" s="38">
        <f>S191/365</f>
        <v>4.8933686955084435E-4</v>
      </c>
      <c r="V191" s="38">
        <f>T191/365</f>
        <v>4.1604859158087017E-5</v>
      </c>
      <c r="W191" s="38">
        <f>V191*0.92</f>
        <v>3.8276470425440055E-5</v>
      </c>
      <c r="X191" s="25">
        <f>LOOKUP(G191,'Load Factor Adjustment'!$A$2:$A$15,'Load Factor Adjustment'!$D$2:$D$15)</f>
        <v>0.68571428571428572</v>
      </c>
      <c r="Y191" s="38">
        <f>U191*X191</f>
        <v>3.3554528197772185E-4</v>
      </c>
      <c r="Z191" s="38">
        <f>W191*X191</f>
        <v>2.6246722577444611E-5</v>
      </c>
    </row>
    <row r="192" spans="1:26" x14ac:dyDescent="0.25">
      <c r="A192" s="17">
        <v>2017</v>
      </c>
      <c r="B192" s="17">
        <v>2766</v>
      </c>
      <c r="C192" s="18" t="s">
        <v>25</v>
      </c>
      <c r="D192" s="19">
        <v>43196</v>
      </c>
      <c r="E192" s="17">
        <v>7594</v>
      </c>
      <c r="F192" s="18" t="s">
        <v>17</v>
      </c>
      <c r="G192" s="18" t="s">
        <v>18</v>
      </c>
      <c r="H192" s="18" t="s">
        <v>19</v>
      </c>
      <c r="I192" s="17">
        <v>1983</v>
      </c>
      <c r="J192" s="17">
        <v>1000</v>
      </c>
      <c r="K192" s="17">
        <v>216</v>
      </c>
      <c r="L192" s="17">
        <v>0.7</v>
      </c>
      <c r="M192" s="20">
        <v>10.23</v>
      </c>
      <c r="N192" s="21">
        <v>2.4000000000000001E-4</v>
      </c>
      <c r="O192" s="22">
        <v>0.39600000000000002</v>
      </c>
      <c r="P192" s="23">
        <v>2.8799999999999999E-5</v>
      </c>
      <c r="Q192" s="20">
        <v>2.1849998743699102</v>
      </c>
      <c r="R192" s="22">
        <v>0.123599995936859</v>
      </c>
      <c r="S192" s="25"/>
      <c r="T192" s="25"/>
      <c r="U192" s="25"/>
      <c r="V192" s="25"/>
      <c r="W192" s="25"/>
    </row>
    <row r="193" spans="1:26" x14ac:dyDescent="0.25">
      <c r="A193" s="17">
        <v>2017</v>
      </c>
      <c r="B193" s="17">
        <v>2766</v>
      </c>
      <c r="C193" s="18" t="s">
        <v>25</v>
      </c>
      <c r="D193" s="19">
        <v>43196</v>
      </c>
      <c r="E193" s="17">
        <v>7595</v>
      </c>
      <c r="F193" s="18" t="s">
        <v>20</v>
      </c>
      <c r="G193" s="18" t="s">
        <v>18</v>
      </c>
      <c r="H193" s="18" t="s">
        <v>42</v>
      </c>
      <c r="I193" s="17">
        <v>2017</v>
      </c>
      <c r="J193" s="17">
        <v>1000</v>
      </c>
      <c r="K193" s="17">
        <v>210</v>
      </c>
      <c r="L193" s="17">
        <v>0.7</v>
      </c>
      <c r="M193" s="20">
        <v>0.26</v>
      </c>
      <c r="N193" s="21">
        <v>3.5999999999999998E-6</v>
      </c>
      <c r="O193" s="22">
        <v>8.9999999999999993E-3</v>
      </c>
      <c r="P193" s="23">
        <v>2.9999999999999999E-7</v>
      </c>
      <c r="Q193" s="20">
        <v>4.5046293902807101E-2</v>
      </c>
      <c r="R193" s="22">
        <v>1.7013888057334501E-3</v>
      </c>
      <c r="S193" s="25">
        <f>Q192-Q193</f>
        <v>2.139953580467103</v>
      </c>
      <c r="T193" s="25">
        <f>R192-R193</f>
        <v>0.12189860713112555</v>
      </c>
      <c r="U193" s="38">
        <f>S193/365</f>
        <v>5.8628865218276795E-3</v>
      </c>
      <c r="V193" s="38">
        <f>T193/365</f>
        <v>3.3396878666061791E-4</v>
      </c>
      <c r="W193" s="38">
        <f>V193*0.92</f>
        <v>3.0725128372776847E-4</v>
      </c>
      <c r="X193" s="25">
        <f>LOOKUP(G193,'Load Factor Adjustment'!$A$2:$A$15,'Load Factor Adjustment'!$D$2:$D$15)</f>
        <v>0.68571428571428572</v>
      </c>
      <c r="Y193" s="38">
        <f>U193*X193</f>
        <v>4.02026504353898E-3</v>
      </c>
      <c r="Z193" s="38">
        <f>W193*X193</f>
        <v>2.1068659455618409E-4</v>
      </c>
    </row>
    <row r="194" spans="1:26" x14ac:dyDescent="0.25">
      <c r="A194" s="17">
        <v>2018</v>
      </c>
      <c r="B194" s="17">
        <v>2653</v>
      </c>
      <c r="C194" s="18" t="s">
        <v>28</v>
      </c>
      <c r="D194" s="19">
        <v>43199</v>
      </c>
      <c r="E194" s="17">
        <v>7335</v>
      </c>
      <c r="F194" s="18" t="s">
        <v>17</v>
      </c>
      <c r="G194" s="18" t="s">
        <v>18</v>
      </c>
      <c r="H194" s="18" t="s">
        <v>19</v>
      </c>
      <c r="I194" s="17">
        <v>1975</v>
      </c>
      <c r="J194" s="17">
        <v>600</v>
      </c>
      <c r="K194" s="17">
        <v>91</v>
      </c>
      <c r="L194" s="17">
        <v>0.7</v>
      </c>
      <c r="M194" s="20">
        <v>12.09</v>
      </c>
      <c r="N194" s="21">
        <v>2.7999999999999998E-4</v>
      </c>
      <c r="O194" s="22">
        <v>0.60499999999999998</v>
      </c>
      <c r="P194" s="23">
        <v>4.3999999999999999E-5</v>
      </c>
      <c r="Q194" s="20">
        <v>0.65090277690224796</v>
      </c>
      <c r="R194" s="22">
        <v>4.7732870534781598E-2</v>
      </c>
      <c r="S194" s="25"/>
      <c r="T194" s="25"/>
      <c r="U194" s="25"/>
      <c r="V194" s="25"/>
      <c r="W194" s="25"/>
    </row>
    <row r="195" spans="1:26" x14ac:dyDescent="0.25">
      <c r="A195" s="17">
        <v>2018</v>
      </c>
      <c r="B195" s="17">
        <v>2653</v>
      </c>
      <c r="C195" s="18" t="s">
        <v>28</v>
      </c>
      <c r="D195" s="19">
        <v>43199</v>
      </c>
      <c r="E195" s="17">
        <v>7336</v>
      </c>
      <c r="F195" s="18" t="s">
        <v>20</v>
      </c>
      <c r="G195" s="18" t="s">
        <v>18</v>
      </c>
      <c r="H195" s="18" t="s">
        <v>42</v>
      </c>
      <c r="I195" s="17">
        <v>2015</v>
      </c>
      <c r="J195" s="17">
        <v>600</v>
      </c>
      <c r="K195" s="17">
        <v>119</v>
      </c>
      <c r="L195" s="17">
        <v>0.7</v>
      </c>
      <c r="M195" s="20">
        <v>0.26</v>
      </c>
      <c r="N195" s="21">
        <v>3.9999999999999998E-6</v>
      </c>
      <c r="O195" s="22">
        <v>8.9999999999999993E-3</v>
      </c>
      <c r="P195" s="23">
        <v>3.9999999999999998E-7</v>
      </c>
      <c r="Q195" s="20">
        <v>1.4985184402916E-2</v>
      </c>
      <c r="R195" s="22">
        <v>5.6194441430263504E-4</v>
      </c>
      <c r="S195" s="25">
        <f>Q194-Q195</f>
        <v>0.635917592499332</v>
      </c>
      <c r="T195" s="25">
        <f>R194-R195</f>
        <v>4.7170926120478962E-2</v>
      </c>
      <c r="U195" s="38">
        <f>S195/365</f>
        <v>1.7422399794502247E-3</v>
      </c>
      <c r="V195" s="38">
        <f>T195/365</f>
        <v>1.2923541402870949E-4</v>
      </c>
      <c r="W195" s="38">
        <f>V195*0.92</f>
        <v>1.1889658090641273E-4</v>
      </c>
      <c r="X195" s="25">
        <f>LOOKUP(G195,'Load Factor Adjustment'!$A$2:$A$15,'Load Factor Adjustment'!$D$2:$D$15)</f>
        <v>0.68571428571428572</v>
      </c>
      <c r="Y195" s="38">
        <f>U195*X195</f>
        <v>1.1946788430515828E-3</v>
      </c>
      <c r="Z195" s="38">
        <f>W195*X195</f>
        <v>8.1529084050111582E-5</v>
      </c>
    </row>
    <row r="196" spans="1:26" x14ac:dyDescent="0.25">
      <c r="A196" s="17">
        <v>2018</v>
      </c>
      <c r="B196" s="17">
        <v>2712</v>
      </c>
      <c r="C196" s="18" t="s">
        <v>16</v>
      </c>
      <c r="D196" s="19">
        <v>43199</v>
      </c>
      <c r="E196" s="17">
        <v>7294</v>
      </c>
      <c r="F196" s="18" t="s">
        <v>17</v>
      </c>
      <c r="G196" s="18" t="s">
        <v>18</v>
      </c>
      <c r="H196" s="18" t="s">
        <v>32</v>
      </c>
      <c r="I196" s="17">
        <v>2002</v>
      </c>
      <c r="J196" s="17">
        <v>500</v>
      </c>
      <c r="K196" s="17">
        <v>96</v>
      </c>
      <c r="L196" s="17">
        <v>0.7</v>
      </c>
      <c r="M196" s="20">
        <v>6.54</v>
      </c>
      <c r="N196" s="21">
        <v>1.4999999999999999E-4</v>
      </c>
      <c r="O196" s="22">
        <v>0.55200000000000005</v>
      </c>
      <c r="P196" s="23">
        <v>4.0200000000000001E-5</v>
      </c>
      <c r="Q196" s="20">
        <v>0.30055555179495902</v>
      </c>
      <c r="R196" s="22">
        <v>3.6077776850490399E-2</v>
      </c>
      <c r="S196" s="25"/>
      <c r="T196" s="25"/>
      <c r="U196" s="25"/>
      <c r="V196" s="25"/>
      <c r="W196" s="25"/>
    </row>
    <row r="197" spans="1:26" x14ac:dyDescent="0.25">
      <c r="A197" s="17">
        <v>2018</v>
      </c>
      <c r="B197" s="17">
        <v>2712</v>
      </c>
      <c r="C197" s="18" t="s">
        <v>16</v>
      </c>
      <c r="D197" s="19">
        <v>43199</v>
      </c>
      <c r="E197" s="17">
        <v>7295</v>
      </c>
      <c r="F197" s="18" t="s">
        <v>20</v>
      </c>
      <c r="G197" s="18" t="s">
        <v>18</v>
      </c>
      <c r="H197" s="18" t="s">
        <v>42</v>
      </c>
      <c r="I197" s="17">
        <v>2017</v>
      </c>
      <c r="J197" s="17">
        <v>500</v>
      </c>
      <c r="K197" s="17">
        <v>106</v>
      </c>
      <c r="L197" s="17">
        <v>0.7</v>
      </c>
      <c r="M197" s="20">
        <v>2.3199999999999998</v>
      </c>
      <c r="N197" s="21">
        <v>3.0000000000000001E-5</v>
      </c>
      <c r="O197" s="22">
        <v>0.112</v>
      </c>
      <c r="P197" s="23">
        <v>7.9999999999999996E-6</v>
      </c>
      <c r="Q197" s="20">
        <v>9.7943668364013303E-2</v>
      </c>
      <c r="R197" s="22">
        <v>5.3981481955302901E-3</v>
      </c>
      <c r="S197" s="25">
        <f>Q196-Q197</f>
        <v>0.20261188343094572</v>
      </c>
      <c r="T197" s="25">
        <f>R196-R197</f>
        <v>3.0679628654960107E-2</v>
      </c>
      <c r="U197" s="38">
        <f>S197/365</f>
        <v>5.5510105049574171E-4</v>
      </c>
      <c r="V197" s="38">
        <f>T197/365</f>
        <v>8.4053777136877003E-5</v>
      </c>
      <c r="W197" s="38">
        <f>V197*0.92</f>
        <v>7.732947496592685E-5</v>
      </c>
      <c r="X197" s="25">
        <f>LOOKUP(G197,'Load Factor Adjustment'!$A$2:$A$15,'Load Factor Adjustment'!$D$2:$D$15)</f>
        <v>0.68571428571428572</v>
      </c>
      <c r="Y197" s="38">
        <f>U197*X197</f>
        <v>3.8064072033993718E-4</v>
      </c>
      <c r="Z197" s="38">
        <f>W197*X197</f>
        <v>5.302592569092127E-5</v>
      </c>
    </row>
    <row r="198" spans="1:26" x14ac:dyDescent="0.25">
      <c r="A198" s="17">
        <v>2017</v>
      </c>
      <c r="B198" s="17">
        <v>2729</v>
      </c>
      <c r="C198" s="18" t="s">
        <v>16</v>
      </c>
      <c r="D198" s="19">
        <v>43199</v>
      </c>
      <c r="E198" s="17">
        <v>7258</v>
      </c>
      <c r="F198" s="18" t="s">
        <v>17</v>
      </c>
      <c r="G198" s="18" t="s">
        <v>18</v>
      </c>
      <c r="H198" s="18" t="s">
        <v>19</v>
      </c>
      <c r="I198" s="17">
        <v>1980</v>
      </c>
      <c r="J198" s="17">
        <v>410</v>
      </c>
      <c r="K198" s="17">
        <v>84</v>
      </c>
      <c r="L198" s="17">
        <v>0.7</v>
      </c>
      <c r="M198" s="20">
        <v>12.09</v>
      </c>
      <c r="N198" s="21">
        <v>2.7999999999999998E-4</v>
      </c>
      <c r="O198" s="22">
        <v>0.60499999999999998</v>
      </c>
      <c r="P198" s="23">
        <v>4.3999999999999999E-5</v>
      </c>
      <c r="Q198" s="20">
        <v>0.41056944389218702</v>
      </c>
      <c r="R198" s="22">
        <v>3.0108426029631399E-2</v>
      </c>
      <c r="S198" s="25"/>
      <c r="T198" s="25"/>
      <c r="U198" s="25"/>
      <c r="V198" s="25"/>
      <c r="W198" s="25"/>
    </row>
    <row r="199" spans="1:26" x14ac:dyDescent="0.25">
      <c r="A199" s="17">
        <v>2017</v>
      </c>
      <c r="B199" s="17">
        <v>2729</v>
      </c>
      <c r="C199" s="18" t="s">
        <v>16</v>
      </c>
      <c r="D199" s="19">
        <v>43199</v>
      </c>
      <c r="E199" s="17">
        <v>7259</v>
      </c>
      <c r="F199" s="18" t="s">
        <v>20</v>
      </c>
      <c r="G199" s="18" t="s">
        <v>18</v>
      </c>
      <c r="H199" s="18" t="s">
        <v>42</v>
      </c>
      <c r="I199" s="17">
        <v>2018</v>
      </c>
      <c r="J199" s="17">
        <v>410</v>
      </c>
      <c r="K199" s="17">
        <v>95</v>
      </c>
      <c r="L199" s="17">
        <v>0.7</v>
      </c>
      <c r="M199" s="20">
        <v>0.26</v>
      </c>
      <c r="N199" s="21">
        <v>3.4999999999999999E-6</v>
      </c>
      <c r="O199" s="22">
        <v>8.9999999999999993E-3</v>
      </c>
      <c r="P199" s="23">
        <v>8.9999999999999996E-7</v>
      </c>
      <c r="Q199" s="20">
        <v>8.0296803280524801E-3</v>
      </c>
      <c r="R199" s="22">
        <v>3.2593574515354202E-4</v>
      </c>
      <c r="S199" s="25">
        <f>Q198-Q199</f>
        <v>0.40253976356413457</v>
      </c>
      <c r="T199" s="25">
        <f>R198-R199</f>
        <v>2.9782490284477856E-2</v>
      </c>
      <c r="U199" s="38">
        <f>S199/365</f>
        <v>1.1028486672989988E-3</v>
      </c>
      <c r="V199" s="38">
        <f>T199/365</f>
        <v>8.1595863793090014E-5</v>
      </c>
      <c r="W199" s="38">
        <f>V199*0.92</f>
        <v>7.5068194689642819E-5</v>
      </c>
      <c r="X199" s="25">
        <f>LOOKUP(G199,'Load Factor Adjustment'!$A$2:$A$15,'Load Factor Adjustment'!$D$2:$D$15)</f>
        <v>0.68571428571428572</v>
      </c>
      <c r="Y199" s="38">
        <f>U199*X199</f>
        <v>7.5623908614788496E-4</v>
      </c>
      <c r="Z199" s="38">
        <f>W199*X199</f>
        <v>5.1475333501469365E-5</v>
      </c>
    </row>
    <row r="200" spans="1:26" x14ac:dyDescent="0.25">
      <c r="A200" s="17">
        <v>2018</v>
      </c>
      <c r="B200" s="17">
        <v>2759</v>
      </c>
      <c r="C200" s="18" t="s">
        <v>25</v>
      </c>
      <c r="D200" s="19">
        <v>43199</v>
      </c>
      <c r="E200" s="17">
        <v>7608</v>
      </c>
      <c r="F200" s="18" t="s">
        <v>17</v>
      </c>
      <c r="G200" s="18" t="s">
        <v>18</v>
      </c>
      <c r="H200" s="18" t="s">
        <v>19</v>
      </c>
      <c r="I200" s="17">
        <v>1989</v>
      </c>
      <c r="J200" s="17">
        <v>300</v>
      </c>
      <c r="K200" s="17">
        <v>195</v>
      </c>
      <c r="L200" s="17">
        <v>0.7</v>
      </c>
      <c r="M200" s="20">
        <v>7.6</v>
      </c>
      <c r="N200" s="21">
        <v>1.8000000000000001E-4</v>
      </c>
      <c r="O200" s="22">
        <v>0.27400000000000002</v>
      </c>
      <c r="P200" s="23">
        <v>1.9899999999999999E-5</v>
      </c>
      <c r="Q200" s="20">
        <v>0.42593054525359503</v>
      </c>
      <c r="R200" s="22">
        <v>2.1530346614799901E-2</v>
      </c>
      <c r="S200" s="25"/>
      <c r="T200" s="25"/>
      <c r="U200" s="25"/>
      <c r="V200" s="25"/>
      <c r="W200" s="25"/>
    </row>
    <row r="201" spans="1:26" x14ac:dyDescent="0.25">
      <c r="A201" s="17">
        <v>2018</v>
      </c>
      <c r="B201" s="17">
        <v>2759</v>
      </c>
      <c r="C201" s="18" t="s">
        <v>25</v>
      </c>
      <c r="D201" s="19">
        <v>43199</v>
      </c>
      <c r="E201" s="17">
        <v>7609</v>
      </c>
      <c r="F201" s="18" t="s">
        <v>20</v>
      </c>
      <c r="G201" s="18" t="s">
        <v>18</v>
      </c>
      <c r="H201" s="18" t="s">
        <v>42</v>
      </c>
      <c r="I201" s="17">
        <v>2017</v>
      </c>
      <c r="J201" s="17">
        <v>300</v>
      </c>
      <c r="K201" s="17">
        <v>117</v>
      </c>
      <c r="L201" s="17">
        <v>0.7</v>
      </c>
      <c r="M201" s="20">
        <v>0.26</v>
      </c>
      <c r="N201" s="21">
        <v>3.9999999999999998E-6</v>
      </c>
      <c r="O201" s="22">
        <v>8.9999999999999993E-3</v>
      </c>
      <c r="P201" s="23">
        <v>3.9999999999999998E-7</v>
      </c>
      <c r="Q201" s="20">
        <v>7.2041662852833799E-3</v>
      </c>
      <c r="R201" s="22">
        <v>2.59999985269225E-4</v>
      </c>
      <c r="S201" s="25">
        <f>Q200-Q201</f>
        <v>0.41872637896831166</v>
      </c>
      <c r="T201" s="25">
        <f>R200-R201</f>
        <v>2.1270346629530677E-2</v>
      </c>
      <c r="U201" s="38">
        <f>S201/365</f>
        <v>1.1471955588172923E-3</v>
      </c>
      <c r="V201" s="38">
        <f>T201/365</f>
        <v>5.8274922272686787E-5</v>
      </c>
      <c r="W201" s="38">
        <f>V201*0.92</f>
        <v>5.3612928490871849E-5</v>
      </c>
      <c r="X201" s="25">
        <f>LOOKUP(G201,'Load Factor Adjustment'!$A$2:$A$15,'Load Factor Adjustment'!$D$2:$D$15)</f>
        <v>0.68571428571428572</v>
      </c>
      <c r="Y201" s="38">
        <f>U201*X201</f>
        <v>7.8664838318900042E-4</v>
      </c>
      <c r="Z201" s="38">
        <f>W201*X201</f>
        <v>3.6763150965169267E-5</v>
      </c>
    </row>
    <row r="202" spans="1:26" x14ac:dyDescent="0.25">
      <c r="A202" s="17">
        <v>2017</v>
      </c>
      <c r="B202" s="17">
        <v>2736</v>
      </c>
      <c r="C202" s="18" t="s">
        <v>27</v>
      </c>
      <c r="D202" s="19">
        <v>43200</v>
      </c>
      <c r="E202" s="17">
        <v>7234</v>
      </c>
      <c r="F202" s="18" t="s">
        <v>17</v>
      </c>
      <c r="G202" s="18" t="s">
        <v>18</v>
      </c>
      <c r="H202" s="18" t="s">
        <v>19</v>
      </c>
      <c r="I202" s="17">
        <v>1980</v>
      </c>
      <c r="J202" s="17">
        <v>200</v>
      </c>
      <c r="K202" s="17">
        <v>74</v>
      </c>
      <c r="L202" s="17">
        <v>0.7</v>
      </c>
      <c r="M202" s="20">
        <v>12.09</v>
      </c>
      <c r="N202" s="21">
        <v>2.7999999999999998E-4</v>
      </c>
      <c r="O202" s="22">
        <v>0.60499999999999998</v>
      </c>
      <c r="P202" s="23">
        <v>4.3999999999999999E-5</v>
      </c>
      <c r="Q202" s="20">
        <v>0.16492407372533399</v>
      </c>
      <c r="R202" s="22">
        <v>1.1129691419267399E-2</v>
      </c>
      <c r="S202" s="25"/>
      <c r="T202" s="25"/>
      <c r="U202" s="25"/>
      <c r="V202" s="25"/>
      <c r="W202" s="25"/>
    </row>
    <row r="203" spans="1:26" x14ac:dyDescent="0.25">
      <c r="A203" s="17">
        <v>2017</v>
      </c>
      <c r="B203" s="17">
        <v>2736</v>
      </c>
      <c r="C203" s="18" t="s">
        <v>27</v>
      </c>
      <c r="D203" s="19">
        <v>43200</v>
      </c>
      <c r="E203" s="17">
        <v>7235</v>
      </c>
      <c r="F203" s="18" t="s">
        <v>20</v>
      </c>
      <c r="G203" s="18" t="s">
        <v>18</v>
      </c>
      <c r="H203" s="18" t="s">
        <v>42</v>
      </c>
      <c r="I203" s="17">
        <v>2018</v>
      </c>
      <c r="J203" s="17">
        <v>200</v>
      </c>
      <c r="K203" s="17">
        <v>75</v>
      </c>
      <c r="L203" s="17">
        <v>0.7</v>
      </c>
      <c r="M203" s="20">
        <v>0.26</v>
      </c>
      <c r="N203" s="21">
        <v>3.4999999999999999E-6</v>
      </c>
      <c r="O203" s="22">
        <v>8.9999999999999993E-3</v>
      </c>
      <c r="P203" s="23">
        <v>8.9999999999999996E-7</v>
      </c>
      <c r="Q203" s="20">
        <v>3.0497683567579301E-3</v>
      </c>
      <c r="R203" s="22">
        <v>1.1458332660838201E-4</v>
      </c>
      <c r="S203" s="25">
        <f>Q202-Q203</f>
        <v>0.16187430536857605</v>
      </c>
      <c r="T203" s="25">
        <f>R202-R203</f>
        <v>1.1015108092659017E-2</v>
      </c>
      <c r="U203" s="38">
        <f>S203/365</f>
        <v>4.4349124758513985E-4</v>
      </c>
      <c r="V203" s="38">
        <f>T203/365</f>
        <v>3.0178378336052101E-5</v>
      </c>
      <c r="W203" s="38">
        <f>V203*0.92</f>
        <v>2.7764108069167934E-5</v>
      </c>
      <c r="X203" s="25">
        <f>LOOKUP(G203,'Load Factor Adjustment'!$A$2:$A$15,'Load Factor Adjustment'!$D$2:$D$15)</f>
        <v>0.68571428571428572</v>
      </c>
      <c r="Y203" s="38">
        <f>U203*X203</f>
        <v>3.0410828405838162E-4</v>
      </c>
      <c r="Z203" s="38">
        <f>W203*X203</f>
        <v>1.9038245533143726E-5</v>
      </c>
    </row>
    <row r="204" spans="1:26" x14ac:dyDescent="0.25">
      <c r="A204" s="17">
        <v>2018</v>
      </c>
      <c r="B204" s="17">
        <v>2861</v>
      </c>
      <c r="C204" s="18" t="s">
        <v>27</v>
      </c>
      <c r="D204" s="19">
        <v>43200</v>
      </c>
      <c r="E204" s="17">
        <v>7220</v>
      </c>
      <c r="F204" s="18" t="s">
        <v>17</v>
      </c>
      <c r="G204" s="18" t="s">
        <v>18</v>
      </c>
      <c r="H204" s="18" t="s">
        <v>19</v>
      </c>
      <c r="I204" s="17">
        <v>1979</v>
      </c>
      <c r="J204" s="17">
        <v>200</v>
      </c>
      <c r="K204" s="17">
        <v>75</v>
      </c>
      <c r="L204" s="17">
        <v>0.7</v>
      </c>
      <c r="M204" s="20">
        <v>12.09</v>
      </c>
      <c r="N204" s="21">
        <v>2.7999999999999998E-4</v>
      </c>
      <c r="O204" s="22">
        <v>0.60499999999999998</v>
      </c>
      <c r="P204" s="23">
        <v>4.3999999999999999E-5</v>
      </c>
      <c r="Q204" s="20">
        <v>0.168449073733168</v>
      </c>
      <c r="R204" s="22">
        <v>1.14837963564886E-2</v>
      </c>
      <c r="S204" s="25"/>
      <c r="T204" s="25"/>
      <c r="U204" s="25"/>
      <c r="V204" s="25"/>
      <c r="W204" s="25"/>
    </row>
    <row r="205" spans="1:26" x14ac:dyDescent="0.25">
      <c r="A205" s="17">
        <v>2018</v>
      </c>
      <c r="B205" s="17">
        <v>2861</v>
      </c>
      <c r="C205" s="18" t="s">
        <v>27</v>
      </c>
      <c r="D205" s="19">
        <v>43200</v>
      </c>
      <c r="E205" s="17">
        <v>7221</v>
      </c>
      <c r="F205" s="18" t="s">
        <v>20</v>
      </c>
      <c r="G205" s="18" t="s">
        <v>18</v>
      </c>
      <c r="H205" s="18" t="s">
        <v>42</v>
      </c>
      <c r="I205" s="17">
        <v>2017</v>
      </c>
      <c r="J205" s="17">
        <v>200</v>
      </c>
      <c r="K205" s="17">
        <v>68</v>
      </c>
      <c r="L205" s="17">
        <v>0.7</v>
      </c>
      <c r="M205" s="20">
        <v>2.74</v>
      </c>
      <c r="N205" s="21">
        <v>3.6000000000000001E-5</v>
      </c>
      <c r="O205" s="22">
        <v>8.9999999999999993E-3</v>
      </c>
      <c r="P205" s="23">
        <v>8.9999999999999996E-7</v>
      </c>
      <c r="Q205" s="20">
        <v>2.9130863814874501E-2</v>
      </c>
      <c r="R205" s="22">
        <v>1.03888882791599E-4</v>
      </c>
      <c r="S205" s="25">
        <f>Q204-Q205</f>
        <v>0.1393182099182935</v>
      </c>
      <c r="T205" s="25">
        <f>R204-R205</f>
        <v>1.1379907473697002E-2</v>
      </c>
      <c r="U205" s="38">
        <f>S205/365</f>
        <v>3.8169372580354385E-4</v>
      </c>
      <c r="V205" s="38">
        <f>T205/365</f>
        <v>3.1177828695060276E-5</v>
      </c>
      <c r="W205" s="38">
        <f>V205*0.92</f>
        <v>2.8683602399455456E-5</v>
      </c>
      <c r="X205" s="25">
        <f>LOOKUP(G205,'Load Factor Adjustment'!$A$2:$A$15,'Load Factor Adjustment'!$D$2:$D$15)</f>
        <v>0.68571428571428572</v>
      </c>
      <c r="Y205" s="38">
        <f>U205*X205</f>
        <v>2.617328405510015E-4</v>
      </c>
      <c r="Z205" s="38">
        <f>W205*X205</f>
        <v>1.9668755931055171E-5</v>
      </c>
    </row>
    <row r="206" spans="1:26" x14ac:dyDescent="0.25">
      <c r="A206" s="17">
        <v>2018</v>
      </c>
      <c r="B206" s="17">
        <v>2864</v>
      </c>
      <c r="C206" s="18" t="s">
        <v>27</v>
      </c>
      <c r="D206" s="19">
        <v>43200</v>
      </c>
      <c r="E206" s="17">
        <v>7214</v>
      </c>
      <c r="F206" s="18" t="s">
        <v>17</v>
      </c>
      <c r="G206" s="18" t="s">
        <v>18</v>
      </c>
      <c r="H206" s="18" t="s">
        <v>19</v>
      </c>
      <c r="I206" s="17">
        <v>1971</v>
      </c>
      <c r="J206" s="17">
        <v>257</v>
      </c>
      <c r="K206" s="17">
        <v>114</v>
      </c>
      <c r="L206" s="17">
        <v>0.7</v>
      </c>
      <c r="M206" s="20">
        <v>12.09</v>
      </c>
      <c r="N206" s="21">
        <v>2.7999999999999998E-4</v>
      </c>
      <c r="O206" s="22">
        <v>0.60499999999999998</v>
      </c>
      <c r="P206" s="23">
        <v>4.3999999999999999E-5</v>
      </c>
      <c r="Q206" s="20">
        <v>0.349270138419085</v>
      </c>
      <c r="R206" s="22">
        <v>2.56131436067405E-2</v>
      </c>
      <c r="S206" s="25"/>
      <c r="T206" s="25"/>
      <c r="U206" s="25"/>
      <c r="V206" s="25"/>
      <c r="W206" s="25"/>
    </row>
    <row r="207" spans="1:26" x14ac:dyDescent="0.25">
      <c r="A207" s="17">
        <v>2018</v>
      </c>
      <c r="B207" s="17">
        <v>2864</v>
      </c>
      <c r="C207" s="18" t="s">
        <v>27</v>
      </c>
      <c r="D207" s="19">
        <v>43200</v>
      </c>
      <c r="E207" s="17">
        <v>7215</v>
      </c>
      <c r="F207" s="18" t="s">
        <v>20</v>
      </c>
      <c r="G207" s="18" t="s">
        <v>18</v>
      </c>
      <c r="H207" s="18" t="s">
        <v>42</v>
      </c>
      <c r="I207" s="17">
        <v>2017</v>
      </c>
      <c r="J207" s="17">
        <v>257</v>
      </c>
      <c r="K207" s="17">
        <v>125</v>
      </c>
      <c r="L207" s="17">
        <v>0.7</v>
      </c>
      <c r="M207" s="20">
        <v>0.26</v>
      </c>
      <c r="N207" s="21">
        <v>3.9999999999999998E-6</v>
      </c>
      <c r="O207" s="22">
        <v>8.9999999999999993E-3</v>
      </c>
      <c r="P207" s="23">
        <v>3.9999999999999998E-7</v>
      </c>
      <c r="Q207" s="20">
        <v>6.5722392346921196E-3</v>
      </c>
      <c r="R207" s="22">
        <v>2.3583119794891801E-4</v>
      </c>
      <c r="S207" s="25">
        <f>Q206-Q207</f>
        <v>0.34269789918439286</v>
      </c>
      <c r="T207" s="25">
        <f>R206-R207</f>
        <v>2.5377312408791583E-2</v>
      </c>
      <c r="U207" s="38">
        <f>S207/365</f>
        <v>9.3889835392984341E-4</v>
      </c>
      <c r="V207" s="38">
        <f>T207/365</f>
        <v>6.9526883311757761E-5</v>
      </c>
      <c r="W207" s="38">
        <f>V207*0.92</f>
        <v>6.3964732646817142E-5</v>
      </c>
      <c r="X207" s="25">
        <f>LOOKUP(G207,'Load Factor Adjustment'!$A$2:$A$15,'Load Factor Adjustment'!$D$2:$D$15)</f>
        <v>0.68571428571428572</v>
      </c>
      <c r="Y207" s="38">
        <f>U207*X207</f>
        <v>6.4381601412332118E-4</v>
      </c>
      <c r="Z207" s="38">
        <f>W207*X207</f>
        <v>4.3861530957817466E-5</v>
      </c>
    </row>
    <row r="208" spans="1:26" x14ac:dyDescent="0.25">
      <c r="A208" s="17">
        <v>2017</v>
      </c>
      <c r="B208" s="17">
        <v>2906</v>
      </c>
      <c r="C208" s="18" t="s">
        <v>27</v>
      </c>
      <c r="D208" s="19">
        <v>43200</v>
      </c>
      <c r="E208" s="17">
        <v>7112</v>
      </c>
      <c r="F208" s="18" t="s">
        <v>17</v>
      </c>
      <c r="G208" s="18" t="s">
        <v>53</v>
      </c>
      <c r="H208" s="18" t="s">
        <v>19</v>
      </c>
      <c r="I208" s="17">
        <v>1985</v>
      </c>
      <c r="J208" s="17">
        <v>500</v>
      </c>
      <c r="K208" s="17">
        <v>125</v>
      </c>
      <c r="L208" s="17">
        <v>0.51</v>
      </c>
      <c r="M208" s="20">
        <v>10.23</v>
      </c>
      <c r="N208" s="21">
        <v>2.4000000000000001E-4</v>
      </c>
      <c r="O208" s="22">
        <v>0.39600000000000002</v>
      </c>
      <c r="P208" s="23">
        <v>2.8799999999999999E-5</v>
      </c>
      <c r="Q208" s="20">
        <v>0.460627452905149</v>
      </c>
      <c r="R208" s="22">
        <v>2.60565467189788E-2</v>
      </c>
      <c r="S208" s="25"/>
      <c r="T208" s="25"/>
      <c r="U208" s="25"/>
      <c r="V208" s="25"/>
      <c r="W208" s="25"/>
    </row>
    <row r="209" spans="1:26" x14ac:dyDescent="0.25">
      <c r="A209" s="17">
        <v>2017</v>
      </c>
      <c r="B209" s="17">
        <v>2906</v>
      </c>
      <c r="C209" s="18" t="s">
        <v>27</v>
      </c>
      <c r="D209" s="19">
        <v>43200</v>
      </c>
      <c r="E209" s="17">
        <v>7113</v>
      </c>
      <c r="F209" s="18" t="s">
        <v>20</v>
      </c>
      <c r="G209" s="18" t="s">
        <v>53</v>
      </c>
      <c r="H209" s="18" t="s">
        <v>21</v>
      </c>
      <c r="I209" s="17">
        <v>2017</v>
      </c>
      <c r="J209" s="17">
        <v>500</v>
      </c>
      <c r="K209" s="17">
        <v>110</v>
      </c>
      <c r="L209" s="17">
        <v>0.51</v>
      </c>
      <c r="M209" s="20">
        <v>2.3199999999999998</v>
      </c>
      <c r="N209" s="21">
        <v>3.0000000000000001E-5</v>
      </c>
      <c r="O209" s="22">
        <v>0.112</v>
      </c>
      <c r="P209" s="23">
        <v>7.9999999999999996E-6</v>
      </c>
      <c r="Q209" s="20">
        <v>7.4051749138103903E-2</v>
      </c>
      <c r="R209" s="22">
        <v>4.0813492353589604E-3</v>
      </c>
      <c r="S209" s="25">
        <f>Q208-Q209</f>
        <v>0.38657570376704509</v>
      </c>
      <c r="T209" s="25">
        <f>R208-R209</f>
        <v>2.197519748361984E-2</v>
      </c>
      <c r="U209" s="38">
        <f>S209/365</f>
        <v>1.0591115171699865E-3</v>
      </c>
      <c r="V209" s="38">
        <f>T209/365</f>
        <v>6.0206020503068054E-5</v>
      </c>
      <c r="W209" s="38">
        <f>V209*0.92</f>
        <v>5.538953886282261E-5</v>
      </c>
      <c r="X209" s="25">
        <f>LOOKUP(G209,'Load Factor Adjustment'!$A$2:$A$15,'Load Factor Adjustment'!$D$2:$D$15)</f>
        <v>0.78431372549019607</v>
      </c>
      <c r="Y209" s="38">
        <f>U209*X209</f>
        <v>8.3067569974116585E-4</v>
      </c>
      <c r="Z209" s="38">
        <f>W209*X209</f>
        <v>4.34427755786844E-5</v>
      </c>
    </row>
    <row r="210" spans="1:26" x14ac:dyDescent="0.25">
      <c r="A210" s="17">
        <v>2017</v>
      </c>
      <c r="B210" s="17">
        <v>2917</v>
      </c>
      <c r="C210" s="18" t="s">
        <v>27</v>
      </c>
      <c r="D210" s="19">
        <v>43200</v>
      </c>
      <c r="E210" s="17">
        <v>7090</v>
      </c>
      <c r="F210" s="18" t="s">
        <v>17</v>
      </c>
      <c r="G210" s="18" t="s">
        <v>18</v>
      </c>
      <c r="H210" s="18" t="s">
        <v>32</v>
      </c>
      <c r="I210" s="17">
        <v>1997</v>
      </c>
      <c r="J210" s="17">
        <v>600</v>
      </c>
      <c r="K210" s="17">
        <v>100</v>
      </c>
      <c r="L210" s="17">
        <v>0.7</v>
      </c>
      <c r="M210" s="20">
        <v>6.54</v>
      </c>
      <c r="N210" s="21">
        <v>1.4999999999999999E-4</v>
      </c>
      <c r="O210" s="22">
        <v>0.30399999999999999</v>
      </c>
      <c r="P210" s="23">
        <v>2.2099999999999998E-5</v>
      </c>
      <c r="Q210" s="20">
        <v>0.38611110672773502</v>
      </c>
      <c r="R210" s="22">
        <v>2.6351850458467E-2</v>
      </c>
      <c r="S210" s="25"/>
      <c r="T210" s="25"/>
      <c r="U210" s="25"/>
      <c r="V210" s="25"/>
      <c r="W210" s="25"/>
    </row>
    <row r="211" spans="1:26" x14ac:dyDescent="0.25">
      <c r="A211" s="17">
        <v>2017</v>
      </c>
      <c r="B211" s="17">
        <v>2917</v>
      </c>
      <c r="C211" s="18" t="s">
        <v>27</v>
      </c>
      <c r="D211" s="19">
        <v>43200</v>
      </c>
      <c r="E211" s="17">
        <v>7091</v>
      </c>
      <c r="F211" s="18" t="s">
        <v>20</v>
      </c>
      <c r="G211" s="18" t="s">
        <v>18</v>
      </c>
      <c r="H211" s="18" t="s">
        <v>42</v>
      </c>
      <c r="I211" s="17">
        <v>2017</v>
      </c>
      <c r="J211" s="17">
        <v>600</v>
      </c>
      <c r="K211" s="17">
        <v>120</v>
      </c>
      <c r="L211" s="17">
        <v>0.7</v>
      </c>
      <c r="M211" s="20">
        <v>0.26</v>
      </c>
      <c r="N211" s="21">
        <v>3.9999999999999998E-6</v>
      </c>
      <c r="O211" s="22">
        <v>8.9999999999999993E-3</v>
      </c>
      <c r="P211" s="23">
        <v>3.9999999999999998E-7</v>
      </c>
      <c r="Q211" s="20">
        <v>1.51111103222682E-2</v>
      </c>
      <c r="R211" s="22">
        <v>5.6666663627156502E-4</v>
      </c>
      <c r="S211" s="25">
        <f>Q210-Q211</f>
        <v>0.37099999640546683</v>
      </c>
      <c r="T211" s="25">
        <f>R210-R211</f>
        <v>2.5785183822195436E-2</v>
      </c>
      <c r="U211" s="38">
        <f>S211/365</f>
        <v>1.0164383463163475E-3</v>
      </c>
      <c r="V211" s="38">
        <f>T211/365</f>
        <v>7.0644339238891613E-5</v>
      </c>
      <c r="W211" s="38">
        <f>V211*0.92</f>
        <v>6.4992792099780288E-5</v>
      </c>
      <c r="X211" s="25">
        <f>LOOKUP(G211,'Load Factor Adjustment'!$A$2:$A$15,'Load Factor Adjustment'!$D$2:$D$15)</f>
        <v>0.68571428571428572</v>
      </c>
      <c r="Y211" s="38">
        <f>U211*X211</f>
        <v>6.9698629461692398E-4</v>
      </c>
      <c r="Z211" s="38">
        <f>W211*X211</f>
        <v>4.4566486011277914E-5</v>
      </c>
    </row>
    <row r="212" spans="1:26" x14ac:dyDescent="0.25">
      <c r="A212" s="17">
        <v>2018</v>
      </c>
      <c r="B212" s="17">
        <v>2803</v>
      </c>
      <c r="C212" s="18" t="s">
        <v>22</v>
      </c>
      <c r="D212" s="19">
        <v>43201</v>
      </c>
      <c r="E212" s="17">
        <v>7133</v>
      </c>
      <c r="F212" s="18" t="s">
        <v>17</v>
      </c>
      <c r="G212" s="18" t="s">
        <v>18</v>
      </c>
      <c r="H212" s="18" t="s">
        <v>32</v>
      </c>
      <c r="I212" s="17">
        <v>2003</v>
      </c>
      <c r="J212" s="17">
        <v>600</v>
      </c>
      <c r="K212" s="17">
        <v>92</v>
      </c>
      <c r="L212" s="17">
        <v>0.7</v>
      </c>
      <c r="M212" s="20">
        <v>6.54</v>
      </c>
      <c r="N212" s="21">
        <v>1.4999999999999999E-4</v>
      </c>
      <c r="O212" s="22">
        <v>0.55200000000000005</v>
      </c>
      <c r="P212" s="23">
        <v>4.0200000000000001E-5</v>
      </c>
      <c r="Q212" s="20">
        <v>0.35522221818951699</v>
      </c>
      <c r="R212" s="22">
        <v>4.40577767003964E-2</v>
      </c>
      <c r="S212" s="25"/>
      <c r="T212" s="25"/>
      <c r="U212" s="25"/>
      <c r="V212" s="25"/>
      <c r="W212" s="25"/>
    </row>
    <row r="213" spans="1:26" x14ac:dyDescent="0.25">
      <c r="A213" s="17">
        <v>2018</v>
      </c>
      <c r="B213" s="17">
        <v>2803</v>
      </c>
      <c r="C213" s="18" t="s">
        <v>22</v>
      </c>
      <c r="D213" s="19">
        <v>43201</v>
      </c>
      <c r="E213" s="17">
        <v>7134</v>
      </c>
      <c r="F213" s="18" t="s">
        <v>20</v>
      </c>
      <c r="G213" s="18" t="s">
        <v>18</v>
      </c>
      <c r="H213" s="18" t="s">
        <v>42</v>
      </c>
      <c r="I213" s="17">
        <v>2018</v>
      </c>
      <c r="J213" s="17">
        <v>600</v>
      </c>
      <c r="K213" s="17">
        <v>114</v>
      </c>
      <c r="L213" s="17">
        <v>0.7</v>
      </c>
      <c r="M213" s="20">
        <v>0.26</v>
      </c>
      <c r="N213" s="21">
        <v>3.9999999999999998E-6</v>
      </c>
      <c r="O213" s="22">
        <v>8.9999999999999993E-3</v>
      </c>
      <c r="P213" s="23">
        <v>3.9999999999999998E-7</v>
      </c>
      <c r="Q213" s="20">
        <v>1.43555548061548E-2</v>
      </c>
      <c r="R213" s="22">
        <v>5.3833330445798703E-4</v>
      </c>
      <c r="S213" s="25">
        <f>Q212-Q213</f>
        <v>0.34086666338336219</v>
      </c>
      <c r="T213" s="25">
        <f>R212-R213</f>
        <v>4.3519443395938412E-2</v>
      </c>
      <c r="U213" s="38">
        <f>S213/365</f>
        <v>9.338812695434581E-4</v>
      </c>
      <c r="V213" s="38">
        <f>T213/365</f>
        <v>1.1923135176969428E-4</v>
      </c>
      <c r="W213" s="38">
        <f>V213*0.92</f>
        <v>1.0969284362811874E-4</v>
      </c>
      <c r="X213" s="25">
        <f>LOOKUP(G213,'Load Factor Adjustment'!$A$2:$A$15,'Load Factor Adjustment'!$D$2:$D$15)</f>
        <v>0.68571428571428572</v>
      </c>
      <c r="Y213" s="38">
        <f>U213*X213</f>
        <v>6.4037572768694271E-4</v>
      </c>
      <c r="Z213" s="38">
        <f>W213*X213</f>
        <v>7.5217949916424283E-5</v>
      </c>
    </row>
    <row r="214" spans="1:26" x14ac:dyDescent="0.25">
      <c r="A214" s="17">
        <v>2018</v>
      </c>
      <c r="B214" s="17">
        <v>2859</v>
      </c>
      <c r="C214" s="18" t="s">
        <v>27</v>
      </c>
      <c r="D214" s="19">
        <v>43201</v>
      </c>
      <c r="E214" s="17">
        <v>7224</v>
      </c>
      <c r="F214" s="18" t="s">
        <v>17</v>
      </c>
      <c r="G214" s="18" t="s">
        <v>18</v>
      </c>
      <c r="H214" s="18" t="s">
        <v>19</v>
      </c>
      <c r="I214" s="17">
        <v>1975</v>
      </c>
      <c r="J214" s="17">
        <v>200</v>
      </c>
      <c r="K214" s="17">
        <v>75</v>
      </c>
      <c r="L214" s="17">
        <v>0.7</v>
      </c>
      <c r="M214" s="20">
        <v>12.09</v>
      </c>
      <c r="N214" s="21">
        <v>2.7999999999999998E-4</v>
      </c>
      <c r="O214" s="22">
        <v>0.60499999999999998</v>
      </c>
      <c r="P214" s="23">
        <v>4.3999999999999999E-5</v>
      </c>
      <c r="Q214" s="20">
        <v>0.17104166635085499</v>
      </c>
      <c r="R214" s="22">
        <v>1.18912037601399E-2</v>
      </c>
      <c r="S214" s="25"/>
      <c r="T214" s="25"/>
      <c r="U214" s="25"/>
      <c r="V214" s="25"/>
      <c r="W214" s="25"/>
    </row>
    <row r="215" spans="1:26" x14ac:dyDescent="0.25">
      <c r="A215" s="17">
        <v>2018</v>
      </c>
      <c r="B215" s="17">
        <v>2859</v>
      </c>
      <c r="C215" s="18" t="s">
        <v>27</v>
      </c>
      <c r="D215" s="19">
        <v>43201</v>
      </c>
      <c r="E215" s="17">
        <v>7225</v>
      </c>
      <c r="F215" s="18" t="s">
        <v>20</v>
      </c>
      <c r="G215" s="18" t="s">
        <v>18</v>
      </c>
      <c r="H215" s="18" t="s">
        <v>42</v>
      </c>
      <c r="I215" s="17">
        <v>2018</v>
      </c>
      <c r="J215" s="17">
        <v>200</v>
      </c>
      <c r="K215" s="17">
        <v>75</v>
      </c>
      <c r="L215" s="17">
        <v>0.7</v>
      </c>
      <c r="M215" s="20">
        <v>0.26</v>
      </c>
      <c r="N215" s="21">
        <v>3.4999999999999999E-6</v>
      </c>
      <c r="O215" s="22">
        <v>8.9999999999999993E-3</v>
      </c>
      <c r="P215" s="23">
        <v>8.9999999999999996E-7</v>
      </c>
      <c r="Q215" s="20">
        <v>3.0497683567579301E-3</v>
      </c>
      <c r="R215" s="22">
        <v>1.1458332660838201E-4</v>
      </c>
      <c r="S215" s="25">
        <f>Q214-Q215</f>
        <v>0.16799189799409706</v>
      </c>
      <c r="T215" s="25">
        <f>R214-R215</f>
        <v>1.1776620433531518E-2</v>
      </c>
      <c r="U215" s="38">
        <f>S215/365</f>
        <v>4.602517753262933E-4</v>
      </c>
      <c r="V215" s="38">
        <f>T215/365</f>
        <v>3.2264713516524708E-5</v>
      </c>
      <c r="W215" s="38">
        <f>V215*0.92</f>
        <v>2.9683536435202733E-5</v>
      </c>
      <c r="X215" s="25">
        <f>LOOKUP(G215,'Load Factor Adjustment'!$A$2:$A$15,'Load Factor Adjustment'!$D$2:$D$15)</f>
        <v>0.68571428571428572</v>
      </c>
      <c r="Y215" s="38">
        <f>U215*X215</f>
        <v>3.1560121736660111E-4</v>
      </c>
      <c r="Z215" s="38">
        <f>W215*X215</f>
        <v>2.0354424984139018E-5</v>
      </c>
    </row>
    <row r="216" spans="1:26" x14ac:dyDescent="0.25">
      <c r="A216" s="17">
        <v>2017</v>
      </c>
      <c r="B216" s="17">
        <v>2605</v>
      </c>
      <c r="C216" s="18" t="s">
        <v>23</v>
      </c>
      <c r="D216" s="19">
        <v>43202</v>
      </c>
      <c r="E216" s="17">
        <v>7410</v>
      </c>
      <c r="F216" s="18" t="s">
        <v>17</v>
      </c>
      <c r="G216" s="18" t="s">
        <v>18</v>
      </c>
      <c r="H216" s="18" t="s">
        <v>19</v>
      </c>
      <c r="I216" s="17">
        <v>1963</v>
      </c>
      <c r="J216" s="17">
        <v>500</v>
      </c>
      <c r="K216" s="17">
        <v>100</v>
      </c>
      <c r="L216" s="17">
        <v>0.7</v>
      </c>
      <c r="M216" s="20">
        <v>12.09</v>
      </c>
      <c r="N216" s="21">
        <v>2.7999999999999998E-4</v>
      </c>
      <c r="O216" s="22">
        <v>0.60499999999999998</v>
      </c>
      <c r="P216" s="23">
        <v>4.3999999999999999E-5</v>
      </c>
      <c r="Q216" s="20">
        <v>0.59606481401304801</v>
      </c>
      <c r="R216" s="22">
        <v>4.3711419903646097E-2</v>
      </c>
      <c r="S216" s="25"/>
      <c r="T216" s="25"/>
      <c r="U216" s="25"/>
      <c r="V216" s="25"/>
      <c r="W216" s="25"/>
    </row>
    <row r="217" spans="1:26" x14ac:dyDescent="0.25">
      <c r="A217" s="17">
        <v>2017</v>
      </c>
      <c r="B217" s="17">
        <v>2605</v>
      </c>
      <c r="C217" s="18" t="s">
        <v>23</v>
      </c>
      <c r="D217" s="19">
        <v>43202</v>
      </c>
      <c r="E217" s="17">
        <v>7411</v>
      </c>
      <c r="F217" s="18" t="s">
        <v>20</v>
      </c>
      <c r="G217" s="18" t="s">
        <v>18</v>
      </c>
      <c r="H217" s="18" t="s">
        <v>42</v>
      </c>
      <c r="I217" s="17">
        <v>2017</v>
      </c>
      <c r="J217" s="17">
        <v>500</v>
      </c>
      <c r="K217" s="17">
        <v>115</v>
      </c>
      <c r="L217" s="17">
        <v>0.7</v>
      </c>
      <c r="M217" s="20">
        <v>0.26</v>
      </c>
      <c r="N217" s="21">
        <v>3.9999999999999998E-6</v>
      </c>
      <c r="O217" s="22">
        <v>8.9999999999999993E-3</v>
      </c>
      <c r="P217" s="23">
        <v>3.9999999999999998E-7</v>
      </c>
      <c r="Q217" s="20">
        <v>1.1979166038423099E-2</v>
      </c>
      <c r="R217" s="22">
        <v>4.4367281527972501E-4</v>
      </c>
      <c r="S217" s="25">
        <f>Q216-Q217</f>
        <v>0.58408564797462492</v>
      </c>
      <c r="T217" s="25">
        <f>R216-R217</f>
        <v>4.3267747088366372E-2</v>
      </c>
      <c r="U217" s="38">
        <f>S217/365</f>
        <v>1.6002346519852738E-3</v>
      </c>
      <c r="V217" s="38">
        <f>T217/365</f>
        <v>1.1854177284483937E-4</v>
      </c>
      <c r="W217" s="38">
        <f>V217*0.92</f>
        <v>1.0905843101725223E-4</v>
      </c>
      <c r="X217" s="25">
        <f>LOOKUP(G217,'Load Factor Adjustment'!$A$2:$A$15,'Load Factor Adjustment'!$D$2:$D$15)</f>
        <v>0.68571428571428572</v>
      </c>
      <c r="Y217" s="38">
        <f>U217*X217</f>
        <v>1.0973037613613305E-3</v>
      </c>
      <c r="Z217" s="38">
        <f>W217*X217</f>
        <v>7.4782924126115817E-5</v>
      </c>
    </row>
    <row r="218" spans="1:26" x14ac:dyDescent="0.25">
      <c r="A218" s="17">
        <v>2017</v>
      </c>
      <c r="B218" s="17">
        <v>2918</v>
      </c>
      <c r="C218" s="18" t="s">
        <v>27</v>
      </c>
      <c r="D218" s="19">
        <v>43202</v>
      </c>
      <c r="E218" s="17">
        <v>7088</v>
      </c>
      <c r="F218" s="18" t="s">
        <v>17</v>
      </c>
      <c r="G218" s="18" t="s">
        <v>18</v>
      </c>
      <c r="H218" s="18" t="s">
        <v>19</v>
      </c>
      <c r="I218" s="17">
        <v>1980</v>
      </c>
      <c r="J218" s="17">
        <v>850</v>
      </c>
      <c r="K218" s="17">
        <v>84</v>
      </c>
      <c r="L218" s="17">
        <v>0.7</v>
      </c>
      <c r="M218" s="20">
        <v>12.09</v>
      </c>
      <c r="N218" s="21">
        <v>2.7999999999999998E-4</v>
      </c>
      <c r="O218" s="22">
        <v>0.60499999999999998</v>
      </c>
      <c r="P218" s="23">
        <v>4.3999999999999999E-5</v>
      </c>
      <c r="Q218" s="20">
        <v>0.85118055441063201</v>
      </c>
      <c r="R218" s="22">
        <v>6.2419907622406699E-2</v>
      </c>
      <c r="S218" s="25"/>
      <c r="T218" s="25"/>
      <c r="U218" s="25"/>
      <c r="V218" s="25"/>
      <c r="W218" s="25"/>
    </row>
    <row r="219" spans="1:26" x14ac:dyDescent="0.25">
      <c r="A219" s="17">
        <v>2017</v>
      </c>
      <c r="B219" s="17">
        <v>2918</v>
      </c>
      <c r="C219" s="18" t="s">
        <v>27</v>
      </c>
      <c r="D219" s="19">
        <v>43202</v>
      </c>
      <c r="E219" s="17">
        <v>7089</v>
      </c>
      <c r="F219" s="18" t="s">
        <v>20</v>
      </c>
      <c r="G219" s="18" t="s">
        <v>18</v>
      </c>
      <c r="H219" s="18" t="s">
        <v>42</v>
      </c>
      <c r="I219" s="17">
        <v>2015</v>
      </c>
      <c r="J219" s="17">
        <v>850</v>
      </c>
      <c r="K219" s="17">
        <v>100</v>
      </c>
      <c r="L219" s="17">
        <v>0.7</v>
      </c>
      <c r="M219" s="20">
        <v>0.26</v>
      </c>
      <c r="N219" s="21">
        <v>3.9999999999999998E-6</v>
      </c>
      <c r="O219" s="22">
        <v>8.9999999999999993E-3</v>
      </c>
      <c r="P219" s="23">
        <v>3.9999999999999998E-7</v>
      </c>
      <c r="Q219" s="20">
        <v>1.8167437333919501E-2</v>
      </c>
      <c r="R219" s="22">
        <v>7.0177465529967797E-4</v>
      </c>
      <c r="S219" s="25">
        <f>Q218-Q219</f>
        <v>0.83301311707671255</v>
      </c>
      <c r="T219" s="25">
        <f>R218-R219</f>
        <v>6.1718132967107021E-2</v>
      </c>
      <c r="U219" s="38">
        <f>S219/365</f>
        <v>2.2822277180183904E-3</v>
      </c>
      <c r="V219" s="38">
        <f>T219/365</f>
        <v>1.6909077525234802E-4</v>
      </c>
      <c r="W219" s="38">
        <f>V219*0.92</f>
        <v>1.555635132321602E-4</v>
      </c>
      <c r="X219" s="25">
        <f>LOOKUP(G219,'Load Factor Adjustment'!$A$2:$A$15,'Load Factor Adjustment'!$D$2:$D$15)</f>
        <v>0.68571428571428572</v>
      </c>
      <c r="Y219" s="38">
        <f>U219*X219</f>
        <v>1.5649561494983249E-3</v>
      </c>
      <c r="Z219" s="38">
        <f>W219*X219</f>
        <v>1.0667212335919556E-4</v>
      </c>
    </row>
    <row r="220" spans="1:26" x14ac:dyDescent="0.25">
      <c r="A220" s="17">
        <v>2017</v>
      </c>
      <c r="B220" s="17">
        <v>2770</v>
      </c>
      <c r="C220" s="18" t="s">
        <v>25</v>
      </c>
      <c r="D220" s="19">
        <v>43203</v>
      </c>
      <c r="E220" s="17">
        <v>7586</v>
      </c>
      <c r="F220" s="18" t="s">
        <v>17</v>
      </c>
      <c r="G220" s="18" t="s">
        <v>18</v>
      </c>
      <c r="H220" s="18" t="s">
        <v>32</v>
      </c>
      <c r="I220" s="17">
        <v>2001</v>
      </c>
      <c r="J220" s="17">
        <v>300</v>
      </c>
      <c r="K220" s="17">
        <v>88</v>
      </c>
      <c r="L220" s="17">
        <v>0.7</v>
      </c>
      <c r="M220" s="20">
        <v>6.54</v>
      </c>
      <c r="N220" s="21">
        <v>1.4999999999999999E-4</v>
      </c>
      <c r="O220" s="22">
        <v>0.55200000000000005</v>
      </c>
      <c r="P220" s="23">
        <v>4.0200000000000001E-5</v>
      </c>
      <c r="Q220" s="20">
        <v>0.15247221976289399</v>
      </c>
      <c r="R220" s="22">
        <v>1.6403443949168098E-2</v>
      </c>
      <c r="S220" s="25"/>
      <c r="T220" s="25"/>
      <c r="U220" s="25"/>
      <c r="V220" s="25"/>
      <c r="W220" s="25"/>
    </row>
    <row r="221" spans="1:26" x14ac:dyDescent="0.25">
      <c r="A221" s="17">
        <v>2017</v>
      </c>
      <c r="B221" s="17">
        <v>2770</v>
      </c>
      <c r="C221" s="18" t="s">
        <v>25</v>
      </c>
      <c r="D221" s="19">
        <v>43203</v>
      </c>
      <c r="E221" s="17">
        <v>7587</v>
      </c>
      <c r="F221" s="18" t="s">
        <v>20</v>
      </c>
      <c r="G221" s="18" t="s">
        <v>18</v>
      </c>
      <c r="H221" s="18" t="s">
        <v>42</v>
      </c>
      <c r="I221" s="17">
        <v>2017</v>
      </c>
      <c r="J221" s="17">
        <v>300</v>
      </c>
      <c r="K221" s="17">
        <v>106</v>
      </c>
      <c r="L221" s="17">
        <v>0.7</v>
      </c>
      <c r="M221" s="20">
        <v>2.3199999999999998</v>
      </c>
      <c r="N221" s="21">
        <v>3.0000000000000001E-5</v>
      </c>
      <c r="O221" s="22">
        <v>0.112</v>
      </c>
      <c r="P221" s="23">
        <v>7.9999999999999996E-6</v>
      </c>
      <c r="Q221" s="20">
        <v>5.8030089938428502E-2</v>
      </c>
      <c r="R221" s="22">
        <v>3.0425926248603902E-3</v>
      </c>
      <c r="S221" s="25">
        <f>Q220-Q221</f>
        <v>9.4442129824465482E-2</v>
      </c>
      <c r="T221" s="25">
        <f>R220-R221</f>
        <v>1.3360851324307709E-2</v>
      </c>
      <c r="U221" s="38">
        <f>S221/365</f>
        <v>2.5874556116291914E-4</v>
      </c>
      <c r="V221" s="38">
        <f>T221/365</f>
        <v>3.6605072121390985E-5</v>
      </c>
      <c r="W221" s="38">
        <f>V221*0.92</f>
        <v>3.3676666351679707E-5</v>
      </c>
      <c r="X221" s="25">
        <f>LOOKUP(G221,'Load Factor Adjustment'!$A$2:$A$15,'Load Factor Adjustment'!$D$2:$D$15)</f>
        <v>0.68571428571428572</v>
      </c>
      <c r="Y221" s="38">
        <f>U221*X221</f>
        <v>1.7742552765457313E-4</v>
      </c>
      <c r="Z221" s="38">
        <f>W221*X221</f>
        <v>2.3092571212580371E-5</v>
      </c>
    </row>
    <row r="222" spans="1:26" x14ac:dyDescent="0.25">
      <c r="A222" s="17">
        <v>2018</v>
      </c>
      <c r="B222" s="17">
        <v>2740</v>
      </c>
      <c r="C222" s="18" t="s">
        <v>27</v>
      </c>
      <c r="D222" s="19">
        <v>43207</v>
      </c>
      <c r="E222" s="17">
        <v>7226</v>
      </c>
      <c r="F222" s="18" t="s">
        <v>17</v>
      </c>
      <c r="G222" s="18" t="s">
        <v>18</v>
      </c>
      <c r="H222" s="18" t="s">
        <v>19</v>
      </c>
      <c r="I222" s="17">
        <v>1987</v>
      </c>
      <c r="J222" s="17">
        <v>250</v>
      </c>
      <c r="K222" s="17">
        <v>68</v>
      </c>
      <c r="L222" s="17">
        <v>0.7</v>
      </c>
      <c r="M222" s="20">
        <v>12.09</v>
      </c>
      <c r="N222" s="21">
        <v>2.7999999999999998E-4</v>
      </c>
      <c r="O222" s="22">
        <v>0.60499999999999998</v>
      </c>
      <c r="P222" s="23">
        <v>4.3999999999999999E-5</v>
      </c>
      <c r="Q222" s="20">
        <v>0.191643518139268</v>
      </c>
      <c r="R222" s="22">
        <v>1.3130401301721601E-2</v>
      </c>
      <c r="S222" s="25"/>
      <c r="T222" s="25"/>
      <c r="U222" s="25"/>
      <c r="V222" s="25"/>
      <c r="W222" s="25"/>
    </row>
    <row r="223" spans="1:26" x14ac:dyDescent="0.25">
      <c r="A223" s="17">
        <v>2018</v>
      </c>
      <c r="B223" s="17">
        <v>2740</v>
      </c>
      <c r="C223" s="18" t="s">
        <v>27</v>
      </c>
      <c r="D223" s="19">
        <v>43207</v>
      </c>
      <c r="E223" s="17">
        <v>7227</v>
      </c>
      <c r="F223" s="18" t="s">
        <v>20</v>
      </c>
      <c r="G223" s="18" t="s">
        <v>18</v>
      </c>
      <c r="H223" s="18" t="s">
        <v>42</v>
      </c>
      <c r="I223" s="17">
        <v>2015</v>
      </c>
      <c r="J223" s="17">
        <v>250</v>
      </c>
      <c r="K223" s="17">
        <v>85</v>
      </c>
      <c r="L223" s="17">
        <v>0.7</v>
      </c>
      <c r="M223" s="20">
        <v>0.26</v>
      </c>
      <c r="N223" s="21">
        <v>3.4999999999999999E-6</v>
      </c>
      <c r="O223" s="22">
        <v>8.9999999999999993E-3</v>
      </c>
      <c r="P223" s="23">
        <v>8.9999999999999996E-7</v>
      </c>
      <c r="Q223" s="20">
        <v>4.3348522013471899E-3</v>
      </c>
      <c r="R223" s="22">
        <v>1.66015615307639E-4</v>
      </c>
      <c r="S223" s="25">
        <f>Q222-Q223</f>
        <v>0.18730866593792081</v>
      </c>
      <c r="T223" s="25">
        <f>R222-R223</f>
        <v>1.2964385686413962E-2</v>
      </c>
      <c r="U223" s="38">
        <f>S223/365</f>
        <v>5.1317442722718031E-4</v>
      </c>
      <c r="V223" s="38">
        <f>T223/365</f>
        <v>3.5518864894284827E-5</v>
      </c>
      <c r="W223" s="38">
        <f>V223*0.92</f>
        <v>3.267735570274204E-5</v>
      </c>
      <c r="X223" s="25">
        <f>LOOKUP(G223,'Load Factor Adjustment'!$A$2:$A$15,'Load Factor Adjustment'!$D$2:$D$15)</f>
        <v>0.68571428571428572</v>
      </c>
      <c r="Y223" s="38">
        <f>U223*X223</f>
        <v>3.5189103581292365E-4</v>
      </c>
      <c r="Z223" s="38">
        <f>W223*X223</f>
        <v>2.2407329624737398E-5</v>
      </c>
    </row>
    <row r="224" spans="1:26" x14ac:dyDescent="0.25">
      <c r="A224" s="17">
        <v>2017</v>
      </c>
      <c r="B224" s="17">
        <v>2767</v>
      </c>
      <c r="C224" s="18" t="s">
        <v>25</v>
      </c>
      <c r="D224" s="19">
        <v>43207</v>
      </c>
      <c r="E224" s="17">
        <v>7592</v>
      </c>
      <c r="F224" s="18" t="s">
        <v>17</v>
      </c>
      <c r="G224" s="18" t="s">
        <v>18</v>
      </c>
      <c r="H224" s="18" t="s">
        <v>19</v>
      </c>
      <c r="I224" s="17">
        <v>1990</v>
      </c>
      <c r="J224" s="17">
        <v>1000</v>
      </c>
      <c r="K224" s="17">
        <v>270</v>
      </c>
      <c r="L224" s="17">
        <v>0.7</v>
      </c>
      <c r="M224" s="20">
        <v>7.6</v>
      </c>
      <c r="N224" s="21">
        <v>1.8000000000000001E-4</v>
      </c>
      <c r="O224" s="22">
        <v>0.27400000000000002</v>
      </c>
      <c r="P224" s="23">
        <v>1.9899999999999999E-5</v>
      </c>
      <c r="Q224" s="20">
        <v>2.0333332856595998</v>
      </c>
      <c r="R224" s="22">
        <v>0.106833330609872</v>
      </c>
      <c r="S224" s="25"/>
      <c r="T224" s="25"/>
      <c r="U224" s="25"/>
      <c r="V224" s="25"/>
      <c r="W224" s="25"/>
    </row>
    <row r="225" spans="1:26" x14ac:dyDescent="0.25">
      <c r="A225" s="17">
        <v>2017</v>
      </c>
      <c r="B225" s="17">
        <v>2767</v>
      </c>
      <c r="C225" s="18" t="s">
        <v>25</v>
      </c>
      <c r="D225" s="19">
        <v>43207</v>
      </c>
      <c r="E225" s="17">
        <v>7593</v>
      </c>
      <c r="F225" s="18" t="s">
        <v>20</v>
      </c>
      <c r="G225" s="18" t="s">
        <v>18</v>
      </c>
      <c r="H225" s="18" t="s">
        <v>42</v>
      </c>
      <c r="I225" s="17">
        <v>2018</v>
      </c>
      <c r="J225" s="17">
        <v>1000</v>
      </c>
      <c r="K225" s="17">
        <v>320</v>
      </c>
      <c r="L225" s="17">
        <v>0.7</v>
      </c>
      <c r="M225" s="20">
        <v>0.26</v>
      </c>
      <c r="N225" s="21">
        <v>3.5999999999999998E-6</v>
      </c>
      <c r="O225" s="22">
        <v>8.9999999999999993E-3</v>
      </c>
      <c r="P225" s="23">
        <v>2.9999999999999999E-7</v>
      </c>
      <c r="Q225" s="20">
        <v>6.8641971661420303E-2</v>
      </c>
      <c r="R225" s="22">
        <v>2.5925924658795501E-3</v>
      </c>
      <c r="S225" s="25">
        <f>Q224-Q225</f>
        <v>1.9646913139981794</v>
      </c>
      <c r="T225" s="25">
        <f>R224-R225</f>
        <v>0.10424073814399246</v>
      </c>
      <c r="U225" s="38">
        <f>S225/365</f>
        <v>5.3827159287621355E-3</v>
      </c>
      <c r="V225" s="38">
        <f>T225/365</f>
        <v>2.8559106340819853E-4</v>
      </c>
      <c r="W225" s="38">
        <f>V225*0.92</f>
        <v>2.6274377833554268E-4</v>
      </c>
      <c r="X225" s="25">
        <f>LOOKUP(G225,'Load Factor Adjustment'!$A$2:$A$15,'Load Factor Adjustment'!$D$2:$D$15)</f>
        <v>0.68571428571428572</v>
      </c>
      <c r="Y225" s="38">
        <f>U225*X225</f>
        <v>3.6910052082940359E-3</v>
      </c>
      <c r="Z225" s="38">
        <f>W225*X225</f>
        <v>1.8016716228722927E-4</v>
      </c>
    </row>
    <row r="226" spans="1:26" x14ac:dyDescent="0.25">
      <c r="A226" s="17">
        <v>2018</v>
      </c>
      <c r="B226" s="17">
        <v>2655</v>
      </c>
      <c r="C226" s="18" t="s">
        <v>28</v>
      </c>
      <c r="D226" s="19">
        <v>43208</v>
      </c>
      <c r="E226" s="17">
        <v>7331</v>
      </c>
      <c r="F226" s="18" t="s">
        <v>17</v>
      </c>
      <c r="G226" s="18" t="s">
        <v>18</v>
      </c>
      <c r="H226" s="18" t="s">
        <v>19</v>
      </c>
      <c r="I226" s="17">
        <v>1983</v>
      </c>
      <c r="J226" s="17">
        <v>600</v>
      </c>
      <c r="K226" s="17">
        <v>45</v>
      </c>
      <c r="L226" s="17">
        <v>0.7</v>
      </c>
      <c r="M226" s="20">
        <v>6.51</v>
      </c>
      <c r="N226" s="21">
        <v>9.7999999999999997E-5</v>
      </c>
      <c r="O226" s="22">
        <v>0.54700000000000004</v>
      </c>
      <c r="P226" s="23">
        <v>4.2400000000000001E-5</v>
      </c>
      <c r="Q226" s="20">
        <v>0.160125001240638</v>
      </c>
      <c r="R226" s="22">
        <v>2.19958325385998E-2</v>
      </c>
      <c r="S226" s="25"/>
      <c r="T226" s="25"/>
      <c r="U226" s="25"/>
      <c r="V226" s="25"/>
      <c r="W226" s="25"/>
    </row>
    <row r="227" spans="1:26" x14ac:dyDescent="0.25">
      <c r="A227" s="17">
        <v>2018</v>
      </c>
      <c r="B227" s="17">
        <v>2655</v>
      </c>
      <c r="C227" s="18" t="s">
        <v>28</v>
      </c>
      <c r="D227" s="19">
        <v>43208</v>
      </c>
      <c r="E227" s="17">
        <v>7332</v>
      </c>
      <c r="F227" s="18" t="s">
        <v>20</v>
      </c>
      <c r="G227" s="18" t="s">
        <v>18</v>
      </c>
      <c r="H227" s="18" t="s">
        <v>42</v>
      </c>
      <c r="I227" s="17">
        <v>2016</v>
      </c>
      <c r="J227" s="17">
        <v>600</v>
      </c>
      <c r="K227" s="17">
        <v>56</v>
      </c>
      <c r="L227" s="17">
        <v>0.7</v>
      </c>
      <c r="M227" s="20">
        <v>2.74</v>
      </c>
      <c r="N227" s="21">
        <v>3.6000000000000001E-5</v>
      </c>
      <c r="O227" s="22">
        <v>8.9999999999999993E-3</v>
      </c>
      <c r="P227" s="23">
        <v>8.9999999999999996E-7</v>
      </c>
      <c r="Q227" s="20">
        <v>7.3837036125887101E-2</v>
      </c>
      <c r="R227" s="22">
        <v>3.0333331617791602E-4</v>
      </c>
      <c r="S227" s="25">
        <f>Q226-Q227</f>
        <v>8.6287965114750897E-2</v>
      </c>
      <c r="T227" s="25">
        <f>R226-R227</f>
        <v>2.1692499222421883E-2</v>
      </c>
      <c r="U227" s="38">
        <f>S227/365</f>
        <v>2.3640538387602986E-4</v>
      </c>
      <c r="V227" s="38">
        <f>T227/365</f>
        <v>5.9431504718964065E-5</v>
      </c>
      <c r="W227" s="38">
        <f>V227*0.92</f>
        <v>5.4676984341446945E-5</v>
      </c>
      <c r="X227" s="25">
        <f>LOOKUP(G227,'Load Factor Adjustment'!$A$2:$A$15,'Load Factor Adjustment'!$D$2:$D$15)</f>
        <v>0.68571428571428572</v>
      </c>
      <c r="Y227" s="38">
        <f>U227*X227</f>
        <v>1.6210654894356334E-4</v>
      </c>
      <c r="Z227" s="38">
        <f>W227*X227</f>
        <v>3.7492789262706474E-5</v>
      </c>
    </row>
    <row r="228" spans="1:26" x14ac:dyDescent="0.25">
      <c r="A228" s="17">
        <v>2018</v>
      </c>
      <c r="B228" s="17">
        <v>2888</v>
      </c>
      <c r="C228" s="18" t="s">
        <v>26</v>
      </c>
      <c r="D228" s="19">
        <v>43208</v>
      </c>
      <c r="E228" s="17">
        <v>7158</v>
      </c>
      <c r="F228" s="18" t="s">
        <v>17</v>
      </c>
      <c r="G228" s="18" t="s">
        <v>18</v>
      </c>
      <c r="H228" s="18" t="s">
        <v>19</v>
      </c>
      <c r="I228" s="17">
        <v>1990</v>
      </c>
      <c r="J228" s="17">
        <v>850</v>
      </c>
      <c r="K228" s="17">
        <v>98</v>
      </c>
      <c r="L228" s="17">
        <v>0.7</v>
      </c>
      <c r="M228" s="20">
        <v>8.17</v>
      </c>
      <c r="N228" s="21">
        <v>1.9000000000000001E-4</v>
      </c>
      <c r="O228" s="22">
        <v>0.47899999999999998</v>
      </c>
      <c r="P228" s="23">
        <v>3.6100000000000003E-5</v>
      </c>
      <c r="Q228" s="20">
        <v>0.67167052287245499</v>
      </c>
      <c r="R228" s="22">
        <v>5.86313713596966E-2</v>
      </c>
      <c r="S228" s="25"/>
      <c r="T228" s="25"/>
      <c r="U228" s="25"/>
      <c r="V228" s="25"/>
      <c r="W228" s="25"/>
    </row>
    <row r="229" spans="1:26" x14ac:dyDescent="0.25">
      <c r="A229" s="17">
        <v>2018</v>
      </c>
      <c r="B229" s="17">
        <v>2888</v>
      </c>
      <c r="C229" s="18" t="s">
        <v>26</v>
      </c>
      <c r="D229" s="19">
        <v>43208</v>
      </c>
      <c r="E229" s="17">
        <v>7159</v>
      </c>
      <c r="F229" s="18" t="s">
        <v>20</v>
      </c>
      <c r="G229" s="18" t="s">
        <v>18</v>
      </c>
      <c r="H229" s="18" t="s">
        <v>42</v>
      </c>
      <c r="I229" s="17">
        <v>2017</v>
      </c>
      <c r="J229" s="17">
        <v>850</v>
      </c>
      <c r="K229" s="17">
        <v>100</v>
      </c>
      <c r="L229" s="17">
        <v>0.7</v>
      </c>
      <c r="M229" s="20">
        <v>0.26</v>
      </c>
      <c r="N229" s="21">
        <v>3.9999999999999998E-6</v>
      </c>
      <c r="O229" s="22">
        <v>8.9999999999999993E-3</v>
      </c>
      <c r="P229" s="23">
        <v>3.9999999999999998E-7</v>
      </c>
      <c r="Q229" s="20">
        <v>1.8167437333919501E-2</v>
      </c>
      <c r="R229" s="22">
        <v>7.0177465529967797E-4</v>
      </c>
      <c r="S229" s="25">
        <f>Q228-Q229</f>
        <v>0.65350308553853553</v>
      </c>
      <c r="T229" s="25">
        <f>R228-R229</f>
        <v>5.7929596704396923E-2</v>
      </c>
      <c r="U229" s="38">
        <f>S229/365</f>
        <v>1.790419412434344E-3</v>
      </c>
      <c r="V229" s="38">
        <f>T229/365</f>
        <v>1.5871122384766281E-4</v>
      </c>
      <c r="W229" s="38">
        <f>V229*0.92</f>
        <v>1.4601432593984979E-4</v>
      </c>
      <c r="X229" s="25">
        <f>LOOKUP(G229,'Load Factor Adjustment'!$A$2:$A$15,'Load Factor Adjustment'!$D$2:$D$15)</f>
        <v>0.68571428571428572</v>
      </c>
      <c r="Y229" s="38">
        <f>U229*X229</f>
        <v>1.2277161685264072E-3</v>
      </c>
      <c r="Z229" s="38">
        <f>W229*X229</f>
        <v>1.0012410921589701E-4</v>
      </c>
    </row>
    <row r="230" spans="1:26" x14ac:dyDescent="0.25">
      <c r="A230" s="17">
        <v>2018</v>
      </c>
      <c r="B230" s="17">
        <v>2939</v>
      </c>
      <c r="C230" s="18" t="s">
        <v>26</v>
      </c>
      <c r="D230" s="19">
        <v>43209</v>
      </c>
      <c r="E230" s="17">
        <v>7058</v>
      </c>
      <c r="F230" s="18" t="s">
        <v>17</v>
      </c>
      <c r="G230" s="18" t="s">
        <v>18</v>
      </c>
      <c r="H230" s="18" t="s">
        <v>19</v>
      </c>
      <c r="I230" s="17">
        <v>1989</v>
      </c>
      <c r="J230" s="17">
        <v>500</v>
      </c>
      <c r="K230" s="17">
        <v>81</v>
      </c>
      <c r="L230" s="17">
        <v>0.7</v>
      </c>
      <c r="M230" s="20">
        <v>8.17</v>
      </c>
      <c r="N230" s="21">
        <v>1.9000000000000001E-4</v>
      </c>
      <c r="O230" s="22">
        <v>0.47899999999999998</v>
      </c>
      <c r="P230" s="23">
        <v>3.6100000000000003E-5</v>
      </c>
      <c r="Q230" s="20">
        <v>0.32656249911565899</v>
      </c>
      <c r="R230" s="22">
        <v>2.85062489804047E-2</v>
      </c>
      <c r="S230" s="25"/>
      <c r="T230" s="25"/>
      <c r="U230" s="25"/>
      <c r="V230" s="25"/>
      <c r="W230" s="25"/>
    </row>
    <row r="231" spans="1:26" x14ac:dyDescent="0.25">
      <c r="A231" s="17">
        <v>2018</v>
      </c>
      <c r="B231" s="17">
        <v>2939</v>
      </c>
      <c r="C231" s="18" t="s">
        <v>26</v>
      </c>
      <c r="D231" s="19">
        <v>43209</v>
      </c>
      <c r="E231" s="17">
        <v>7059</v>
      </c>
      <c r="F231" s="18" t="s">
        <v>20</v>
      </c>
      <c r="G231" s="18" t="s">
        <v>18</v>
      </c>
      <c r="H231" s="18" t="s">
        <v>42</v>
      </c>
      <c r="I231" s="17">
        <v>2015</v>
      </c>
      <c r="J231" s="17">
        <v>500</v>
      </c>
      <c r="K231" s="17">
        <v>76</v>
      </c>
      <c r="L231" s="17">
        <v>0.7</v>
      </c>
      <c r="M231" s="20">
        <v>0.26</v>
      </c>
      <c r="N231" s="21">
        <v>3.4999999999999999E-6</v>
      </c>
      <c r="O231" s="22">
        <v>8.9999999999999993E-3</v>
      </c>
      <c r="P231" s="23">
        <v>8.9999999999999996E-7</v>
      </c>
      <c r="Q231" s="20">
        <v>7.8800150217951895E-3</v>
      </c>
      <c r="R231" s="22">
        <v>3.29861092300505E-4</v>
      </c>
      <c r="S231" s="25">
        <f>Q230-Q231</f>
        <v>0.31868248409386379</v>
      </c>
      <c r="T231" s="25">
        <f>R230-R231</f>
        <v>2.8176387888104195E-2</v>
      </c>
      <c r="U231" s="38">
        <f>S231/365</f>
        <v>8.7310269614757205E-4</v>
      </c>
      <c r="V231" s="38">
        <f>T231/365</f>
        <v>7.7195583255079984E-5</v>
      </c>
      <c r="W231" s="38">
        <f>V231*0.92</f>
        <v>7.1019936594673595E-5</v>
      </c>
      <c r="X231" s="25">
        <f>LOOKUP(G231,'Load Factor Adjustment'!$A$2:$A$15,'Load Factor Adjustment'!$D$2:$D$15)</f>
        <v>0.68571428571428572</v>
      </c>
      <c r="Y231" s="38">
        <f>U231*X231</f>
        <v>5.9869899164404937E-4</v>
      </c>
      <c r="Z231" s="38">
        <f>W231*X231</f>
        <v>4.8699385093490464E-5</v>
      </c>
    </row>
    <row r="232" spans="1:26" x14ac:dyDescent="0.25">
      <c r="A232" s="17">
        <v>2018</v>
      </c>
      <c r="B232" s="17">
        <v>2887</v>
      </c>
      <c r="C232" s="18" t="s">
        <v>26</v>
      </c>
      <c r="D232" s="19">
        <v>43210</v>
      </c>
      <c r="E232" s="17">
        <v>7160</v>
      </c>
      <c r="F232" s="18" t="s">
        <v>17</v>
      </c>
      <c r="G232" s="18" t="s">
        <v>18</v>
      </c>
      <c r="H232" s="18" t="s">
        <v>19</v>
      </c>
      <c r="I232" s="17">
        <v>1979</v>
      </c>
      <c r="J232" s="17">
        <v>350</v>
      </c>
      <c r="K232" s="17">
        <v>223</v>
      </c>
      <c r="L232" s="17">
        <v>0.7</v>
      </c>
      <c r="M232" s="20">
        <v>11.16</v>
      </c>
      <c r="N232" s="21">
        <v>2.5999999999999998E-4</v>
      </c>
      <c r="O232" s="22">
        <v>0.39600000000000002</v>
      </c>
      <c r="P232" s="23">
        <v>2.8799999999999999E-5</v>
      </c>
      <c r="Q232" s="20">
        <v>0.85999534704684</v>
      </c>
      <c r="R232" s="22">
        <v>4.4661942976258598E-2</v>
      </c>
      <c r="S232" s="25"/>
      <c r="T232" s="25"/>
      <c r="U232" s="25"/>
      <c r="V232" s="25"/>
      <c r="W232" s="25"/>
    </row>
    <row r="233" spans="1:26" x14ac:dyDescent="0.25">
      <c r="A233" s="17">
        <v>2018</v>
      </c>
      <c r="B233" s="17">
        <v>2887</v>
      </c>
      <c r="C233" s="18" t="s">
        <v>26</v>
      </c>
      <c r="D233" s="19">
        <v>43210</v>
      </c>
      <c r="E233" s="17">
        <v>7161</v>
      </c>
      <c r="F233" s="18" t="s">
        <v>20</v>
      </c>
      <c r="G233" s="18" t="s">
        <v>18</v>
      </c>
      <c r="H233" s="18" t="s">
        <v>42</v>
      </c>
      <c r="I233" s="17">
        <v>2017</v>
      </c>
      <c r="J233" s="17">
        <v>350</v>
      </c>
      <c r="K233" s="17">
        <v>115</v>
      </c>
      <c r="L233" s="17">
        <v>0.7</v>
      </c>
      <c r="M233" s="20">
        <v>0.26</v>
      </c>
      <c r="N233" s="21">
        <v>3.9999999999999998E-6</v>
      </c>
      <c r="O233" s="22">
        <v>8.9999999999999993E-3</v>
      </c>
      <c r="P233" s="23">
        <v>3.9999999999999998E-7</v>
      </c>
      <c r="Q233" s="20">
        <v>8.2922449324218193E-3</v>
      </c>
      <c r="R233" s="22">
        <v>3.0125384111596699E-4</v>
      </c>
      <c r="S233" s="25">
        <f>Q232-Q233</f>
        <v>0.85170310211441813</v>
      </c>
      <c r="T233" s="25">
        <f>R232-R233</f>
        <v>4.4360689135142628E-2</v>
      </c>
      <c r="U233" s="38">
        <f>S233/365</f>
        <v>2.3334331564778578E-3</v>
      </c>
      <c r="V233" s="38">
        <f>T233/365</f>
        <v>1.2153613461682911E-4</v>
      </c>
      <c r="W233" s="38">
        <f>V233*0.92</f>
        <v>1.118132438474828E-4</v>
      </c>
      <c r="X233" s="25">
        <f>LOOKUP(G233,'Load Factor Adjustment'!$A$2:$A$15,'Load Factor Adjustment'!$D$2:$D$15)</f>
        <v>0.68571428571428572</v>
      </c>
      <c r="Y233" s="38">
        <f>U233*X233</f>
        <v>1.6000684501562455E-3</v>
      </c>
      <c r="Z233" s="38">
        <f>W233*X233</f>
        <v>7.6671938638273916E-5</v>
      </c>
    </row>
    <row r="234" spans="1:26" x14ac:dyDescent="0.25">
      <c r="A234" s="17">
        <v>2018</v>
      </c>
      <c r="B234" s="17">
        <v>2647</v>
      </c>
      <c r="C234" s="18" t="s">
        <v>28</v>
      </c>
      <c r="D234" s="19">
        <v>43213</v>
      </c>
      <c r="E234" s="17">
        <v>7347</v>
      </c>
      <c r="F234" s="18" t="s">
        <v>17</v>
      </c>
      <c r="G234" s="18" t="s">
        <v>18</v>
      </c>
      <c r="H234" s="18" t="s">
        <v>19</v>
      </c>
      <c r="I234" s="17">
        <v>1982</v>
      </c>
      <c r="J234" s="17">
        <v>600</v>
      </c>
      <c r="K234" s="17">
        <v>58</v>
      </c>
      <c r="L234" s="17">
        <v>0.7</v>
      </c>
      <c r="M234" s="20">
        <v>12.09</v>
      </c>
      <c r="N234" s="21">
        <v>2.7999999999999998E-4</v>
      </c>
      <c r="O234" s="22">
        <v>0.60499999999999998</v>
      </c>
      <c r="P234" s="23">
        <v>4.3999999999999999E-5</v>
      </c>
      <c r="Q234" s="20">
        <v>0.414861110553081</v>
      </c>
      <c r="R234" s="22">
        <v>3.0423148252937699E-2</v>
      </c>
      <c r="S234" s="25"/>
      <c r="T234" s="25"/>
      <c r="U234" s="25"/>
      <c r="V234" s="25"/>
      <c r="W234" s="25"/>
    </row>
    <row r="235" spans="1:26" x14ac:dyDescent="0.25">
      <c r="A235" s="17">
        <v>2018</v>
      </c>
      <c r="B235" s="17">
        <v>2647</v>
      </c>
      <c r="C235" s="18" t="s">
        <v>28</v>
      </c>
      <c r="D235" s="19">
        <v>43213</v>
      </c>
      <c r="E235" s="17">
        <v>7348</v>
      </c>
      <c r="F235" s="18" t="s">
        <v>20</v>
      </c>
      <c r="G235" s="18" t="s">
        <v>18</v>
      </c>
      <c r="H235" s="18" t="s">
        <v>42</v>
      </c>
      <c r="I235" s="17">
        <v>2017</v>
      </c>
      <c r="J235" s="17">
        <v>600</v>
      </c>
      <c r="K235" s="17">
        <v>63</v>
      </c>
      <c r="L235" s="17">
        <v>0.7</v>
      </c>
      <c r="M235" s="20">
        <v>2.74</v>
      </c>
      <c r="N235" s="21">
        <v>3.6000000000000001E-5</v>
      </c>
      <c r="O235" s="22">
        <v>8.9999999999999993E-3</v>
      </c>
      <c r="P235" s="23">
        <v>8.9999999999999996E-7</v>
      </c>
      <c r="Q235" s="20">
        <v>8.3066665641623003E-2</v>
      </c>
      <c r="R235" s="22">
        <v>3.4124998070015602E-4</v>
      </c>
      <c r="S235" s="25">
        <f>Q234-Q235</f>
        <v>0.33179444491145799</v>
      </c>
      <c r="T235" s="25">
        <f>R234-R235</f>
        <v>3.0081898272237544E-2</v>
      </c>
      <c r="U235" s="38">
        <f>S235/365</f>
        <v>9.0902587646974795E-4</v>
      </c>
      <c r="V235" s="38">
        <f>T235/365</f>
        <v>8.2416159649965873E-5</v>
      </c>
      <c r="W235" s="38">
        <f>V235*0.92</f>
        <v>7.5822866877968612E-5</v>
      </c>
      <c r="X235" s="25">
        <f>LOOKUP(G235,'Load Factor Adjustment'!$A$2:$A$15,'Load Factor Adjustment'!$D$2:$D$15)</f>
        <v>0.68571428571428572</v>
      </c>
      <c r="Y235" s="38">
        <f>U235*X235</f>
        <v>6.233320295792557E-4</v>
      </c>
      <c r="Z235" s="38">
        <f>W235*X235</f>
        <v>5.1992823002035621E-5</v>
      </c>
    </row>
    <row r="236" spans="1:26" x14ac:dyDescent="0.25">
      <c r="A236" s="17">
        <v>2018</v>
      </c>
      <c r="B236" s="17">
        <v>2882</v>
      </c>
      <c r="C236" s="18" t="s">
        <v>26</v>
      </c>
      <c r="D236" s="19">
        <v>43213</v>
      </c>
      <c r="E236" s="17">
        <v>7170</v>
      </c>
      <c r="F236" s="18" t="s">
        <v>17</v>
      </c>
      <c r="G236" s="18" t="s">
        <v>18</v>
      </c>
      <c r="H236" s="18" t="s">
        <v>19</v>
      </c>
      <c r="I236" s="17">
        <v>1970</v>
      </c>
      <c r="J236" s="17">
        <v>600</v>
      </c>
      <c r="K236" s="17">
        <v>117</v>
      </c>
      <c r="L236" s="17">
        <v>0.7</v>
      </c>
      <c r="M236" s="20">
        <v>12.09</v>
      </c>
      <c r="N236" s="21">
        <v>2.7999999999999998E-4</v>
      </c>
      <c r="O236" s="22">
        <v>0.60499999999999998</v>
      </c>
      <c r="P236" s="23">
        <v>4.3999999999999999E-5</v>
      </c>
      <c r="Q236" s="20">
        <v>0.83687499887431904</v>
      </c>
      <c r="R236" s="22">
        <v>6.1370833544719103E-2</v>
      </c>
      <c r="S236" s="25"/>
      <c r="T236" s="25"/>
      <c r="U236" s="25"/>
      <c r="V236" s="25"/>
      <c r="W236" s="25"/>
    </row>
    <row r="237" spans="1:26" x14ac:dyDescent="0.25">
      <c r="A237" s="17">
        <v>2018</v>
      </c>
      <c r="B237" s="17">
        <v>2882</v>
      </c>
      <c r="C237" s="18" t="s">
        <v>26</v>
      </c>
      <c r="D237" s="19">
        <v>43213</v>
      </c>
      <c r="E237" s="17">
        <v>7171</v>
      </c>
      <c r="F237" s="18" t="s">
        <v>20</v>
      </c>
      <c r="G237" s="18" t="s">
        <v>18</v>
      </c>
      <c r="H237" s="18" t="s">
        <v>42</v>
      </c>
      <c r="I237" s="17">
        <v>2017</v>
      </c>
      <c r="J237" s="17">
        <v>600</v>
      </c>
      <c r="K237" s="17">
        <v>115</v>
      </c>
      <c r="L237" s="17">
        <v>0.7</v>
      </c>
      <c r="M237" s="20">
        <v>0.26</v>
      </c>
      <c r="N237" s="21">
        <v>3.9999999999999998E-6</v>
      </c>
      <c r="O237" s="22">
        <v>8.9999999999999993E-3</v>
      </c>
      <c r="P237" s="23">
        <v>3.9999999999999998E-7</v>
      </c>
      <c r="Q237" s="20">
        <v>1.4481480725507E-2</v>
      </c>
      <c r="R237" s="22">
        <v>5.4305552642691603E-4</v>
      </c>
      <c r="S237" s="25">
        <f>Q236-Q237</f>
        <v>0.82239351814881201</v>
      </c>
      <c r="T237" s="25">
        <f>R236-R237</f>
        <v>6.0827778018292186E-2</v>
      </c>
      <c r="U237" s="38">
        <f>S237/365</f>
        <v>2.2531329264351015E-3</v>
      </c>
      <c r="V237" s="38">
        <f>T237/365</f>
        <v>1.6665144662545805E-4</v>
      </c>
      <c r="W237" s="38">
        <f>V237*0.92</f>
        <v>1.5331933089542143E-4</v>
      </c>
      <c r="X237" s="25">
        <f>LOOKUP(G237,'Load Factor Adjustment'!$A$2:$A$15,'Load Factor Adjustment'!$D$2:$D$15)</f>
        <v>0.68571428571428572</v>
      </c>
      <c r="Y237" s="38">
        <f>U237*X237</f>
        <v>1.5450054352697839E-3</v>
      </c>
      <c r="Z237" s="38">
        <f>W237*X237</f>
        <v>1.0513325547114612E-4</v>
      </c>
    </row>
    <row r="238" spans="1:26" x14ac:dyDescent="0.25">
      <c r="A238" s="17">
        <v>2018</v>
      </c>
      <c r="B238" s="17">
        <v>2601</v>
      </c>
      <c r="C238" s="18" t="s">
        <v>27</v>
      </c>
      <c r="D238" s="19">
        <v>43215</v>
      </c>
      <c r="E238" s="17">
        <v>7328</v>
      </c>
      <c r="F238" s="18" t="s">
        <v>17</v>
      </c>
      <c r="G238" s="18" t="s">
        <v>18</v>
      </c>
      <c r="H238" s="18" t="s">
        <v>38</v>
      </c>
      <c r="I238" s="17">
        <v>2007</v>
      </c>
      <c r="J238" s="17">
        <v>600</v>
      </c>
      <c r="K238" s="17">
        <v>64</v>
      </c>
      <c r="L238" s="17">
        <v>0.7</v>
      </c>
      <c r="M238" s="20">
        <v>4.75</v>
      </c>
      <c r="N238" s="21">
        <v>7.1000000000000005E-5</v>
      </c>
      <c r="O238" s="22">
        <v>0.192</v>
      </c>
      <c r="P238" s="23">
        <v>1.4100000000000001E-5</v>
      </c>
      <c r="Q238" s="20">
        <v>0.160936294183668</v>
      </c>
      <c r="R238" s="22">
        <v>9.6995554523332406E-3</v>
      </c>
      <c r="U238" s="25"/>
      <c r="V238" s="25"/>
      <c r="W238" s="25"/>
    </row>
    <row r="239" spans="1:26" x14ac:dyDescent="0.25">
      <c r="A239" s="17">
        <v>2018</v>
      </c>
      <c r="B239" s="17">
        <v>2601</v>
      </c>
      <c r="C239" s="18" t="s">
        <v>27</v>
      </c>
      <c r="D239" s="19">
        <v>43215</v>
      </c>
      <c r="E239" s="17">
        <v>7329</v>
      </c>
      <c r="F239" s="18" t="s">
        <v>20</v>
      </c>
      <c r="G239" s="18" t="s">
        <v>18</v>
      </c>
      <c r="H239" s="18" t="s">
        <v>42</v>
      </c>
      <c r="I239" s="17">
        <v>2016</v>
      </c>
      <c r="J239" s="17">
        <v>600</v>
      </c>
      <c r="K239" s="17">
        <v>74</v>
      </c>
      <c r="L239" s="17">
        <v>0.7</v>
      </c>
      <c r="M239" s="20">
        <v>2.74</v>
      </c>
      <c r="N239" s="21">
        <v>3.6000000000000001E-5</v>
      </c>
      <c r="O239" s="22">
        <v>8.9999999999999993E-3</v>
      </c>
      <c r="P239" s="23">
        <v>8.9999999999999996E-7</v>
      </c>
      <c r="Q239" s="20">
        <v>9.7570369166350798E-2</v>
      </c>
      <c r="R239" s="22">
        <v>4.0083331066367498E-4</v>
      </c>
      <c r="S239" s="25">
        <f>Q238-Q239</f>
        <v>6.3365925017317207E-2</v>
      </c>
      <c r="T239" s="25">
        <f>R238-R239</f>
        <v>9.2987221416695656E-3</v>
      </c>
      <c r="U239" s="38">
        <f>S239/365</f>
        <v>1.7360527402004715E-4</v>
      </c>
      <c r="V239" s="38">
        <f>T239/365</f>
        <v>2.5475951073067302E-5</v>
      </c>
      <c r="W239" s="38">
        <f>V239*0.92</f>
        <v>2.3437874987221918E-5</v>
      </c>
      <c r="X239" s="25">
        <f>LOOKUP(G239,'Load Factor Adjustment'!$A$2:$A$15,'Load Factor Adjustment'!$D$2:$D$15)</f>
        <v>0.68571428571428572</v>
      </c>
      <c r="Y239" s="38">
        <f>U239*X239</f>
        <v>1.1904361647088948E-4</v>
      </c>
      <c r="Z239" s="38">
        <f>W239*X239</f>
        <v>1.6071685705523601E-5</v>
      </c>
    </row>
    <row r="240" spans="1:26" x14ac:dyDescent="0.25">
      <c r="A240" s="17">
        <v>2017</v>
      </c>
      <c r="B240" s="17">
        <v>2693</v>
      </c>
      <c r="C240" s="18" t="s">
        <v>25</v>
      </c>
      <c r="D240" s="19">
        <v>43215</v>
      </c>
      <c r="E240" s="17">
        <v>7323</v>
      </c>
      <c r="F240" s="18" t="s">
        <v>17</v>
      </c>
      <c r="G240" s="18" t="s">
        <v>18</v>
      </c>
      <c r="H240" s="18" t="s">
        <v>19</v>
      </c>
      <c r="I240" s="17">
        <v>1983</v>
      </c>
      <c r="J240" s="17">
        <v>500</v>
      </c>
      <c r="K240" s="17">
        <v>72</v>
      </c>
      <c r="L240" s="17">
        <v>0.7</v>
      </c>
      <c r="M240" s="20">
        <v>12.09</v>
      </c>
      <c r="N240" s="21">
        <v>2.7999999999999998E-4</v>
      </c>
      <c r="O240" s="22">
        <v>0.60499999999999998</v>
      </c>
      <c r="P240" s="23">
        <v>4.3999999999999999E-5</v>
      </c>
      <c r="Q240" s="20">
        <v>0.42916666608939402</v>
      </c>
      <c r="R240" s="22">
        <v>3.1472222330625202E-2</v>
      </c>
      <c r="S240" s="25"/>
      <c r="T240" s="25"/>
      <c r="U240" s="25"/>
      <c r="V240" s="25"/>
      <c r="W240" s="25"/>
    </row>
    <row r="241" spans="1:26" x14ac:dyDescent="0.25">
      <c r="A241" s="17">
        <v>2017</v>
      </c>
      <c r="B241" s="17">
        <v>2693</v>
      </c>
      <c r="C241" s="18" t="s">
        <v>25</v>
      </c>
      <c r="D241" s="19">
        <v>43215</v>
      </c>
      <c r="E241" s="17">
        <v>7324</v>
      </c>
      <c r="F241" s="18" t="s">
        <v>20</v>
      </c>
      <c r="G241" s="18" t="s">
        <v>18</v>
      </c>
      <c r="H241" s="18" t="s">
        <v>42</v>
      </c>
      <c r="I241" s="17">
        <v>2017</v>
      </c>
      <c r="J241" s="17">
        <v>500</v>
      </c>
      <c r="K241" s="17">
        <v>90</v>
      </c>
      <c r="L241" s="17">
        <v>0.7</v>
      </c>
      <c r="M241" s="20">
        <v>0.26</v>
      </c>
      <c r="N241" s="21">
        <v>3.4999999999999999E-6</v>
      </c>
      <c r="O241" s="22">
        <v>8.9999999999999993E-3</v>
      </c>
      <c r="P241" s="23">
        <v>8.9999999999999996E-7</v>
      </c>
      <c r="Q241" s="20">
        <v>9.3315967363364095E-3</v>
      </c>
      <c r="R241" s="22">
        <v>3.9062497772428202E-4</v>
      </c>
      <c r="S241" s="25">
        <f>Q240-Q241</f>
        <v>0.41983506935305759</v>
      </c>
      <c r="T241" s="25">
        <f>R240-R241</f>
        <v>3.1081597352900919E-2</v>
      </c>
      <c r="U241" s="38">
        <f>S241/365</f>
        <v>1.1502330667207056E-3</v>
      </c>
      <c r="V241" s="38">
        <f>T241/365</f>
        <v>8.515506124082443E-5</v>
      </c>
      <c r="W241" s="38">
        <f>V241*0.92</f>
        <v>7.8342656341558485E-5</v>
      </c>
      <c r="X241" s="25">
        <f>LOOKUP(G241,'Load Factor Adjustment'!$A$2:$A$15,'Load Factor Adjustment'!$D$2:$D$15)</f>
        <v>0.68571428571428572</v>
      </c>
      <c r="Y241" s="38">
        <f>U241*X241</f>
        <v>7.8873124575134102E-4</v>
      </c>
      <c r="Z241" s="38">
        <f>W241*X241</f>
        <v>5.372067863421153E-5</v>
      </c>
    </row>
    <row r="242" spans="1:26" x14ac:dyDescent="0.25">
      <c r="A242" s="17">
        <v>2018</v>
      </c>
      <c r="B242" s="17">
        <v>2739</v>
      </c>
      <c r="C242" s="18" t="s">
        <v>27</v>
      </c>
      <c r="D242" s="19">
        <v>43215</v>
      </c>
      <c r="E242" s="17">
        <v>7228</v>
      </c>
      <c r="F242" s="18" t="s">
        <v>17</v>
      </c>
      <c r="G242" s="18" t="s">
        <v>18</v>
      </c>
      <c r="H242" s="18" t="s">
        <v>19</v>
      </c>
      <c r="I242" s="17">
        <v>1960</v>
      </c>
      <c r="J242" s="17">
        <v>500</v>
      </c>
      <c r="K242" s="17">
        <v>58</v>
      </c>
      <c r="L242" s="17">
        <v>0.7</v>
      </c>
      <c r="M242" s="20">
        <v>12.09</v>
      </c>
      <c r="N242" s="21">
        <v>2.7999999999999998E-4</v>
      </c>
      <c r="O242" s="22">
        <v>0.60499999999999998</v>
      </c>
      <c r="P242" s="23">
        <v>4.3999999999999999E-5</v>
      </c>
      <c r="Q242" s="20">
        <v>0.34571759212756797</v>
      </c>
      <c r="R242" s="22">
        <v>2.5352623544114699E-2</v>
      </c>
      <c r="S242" s="25"/>
      <c r="T242" s="25"/>
      <c r="U242" s="25"/>
      <c r="V242" s="25"/>
      <c r="W242" s="25"/>
    </row>
    <row r="243" spans="1:26" x14ac:dyDescent="0.25">
      <c r="A243" s="17">
        <v>2018</v>
      </c>
      <c r="B243" s="17">
        <v>2739</v>
      </c>
      <c r="C243" s="18" t="s">
        <v>27</v>
      </c>
      <c r="D243" s="19">
        <v>43215</v>
      </c>
      <c r="E243" s="17">
        <v>7229</v>
      </c>
      <c r="F243" s="18" t="s">
        <v>20</v>
      </c>
      <c r="G243" s="18" t="s">
        <v>18</v>
      </c>
      <c r="H243" s="18" t="s">
        <v>42</v>
      </c>
      <c r="I243" s="17">
        <v>2018</v>
      </c>
      <c r="J243" s="17">
        <v>500</v>
      </c>
      <c r="K243" s="17">
        <v>66</v>
      </c>
      <c r="L243" s="17">
        <v>0.7</v>
      </c>
      <c r="M243" s="20">
        <v>2.74</v>
      </c>
      <c r="N243" s="21">
        <v>3.6000000000000001E-5</v>
      </c>
      <c r="O243" s="22">
        <v>8.9999999999999993E-3</v>
      </c>
      <c r="P243" s="23">
        <v>8.9999999999999996E-7</v>
      </c>
      <c r="Q243" s="20">
        <v>7.2060184281899503E-2</v>
      </c>
      <c r="R243" s="22">
        <v>2.8645831699780698E-4</v>
      </c>
      <c r="S243" s="25">
        <f>Q242-Q243</f>
        <v>0.2736574078456685</v>
      </c>
      <c r="T243" s="25">
        <f>R242-R243</f>
        <v>2.5066165227116893E-2</v>
      </c>
      <c r="U243" s="38">
        <f>S243/365</f>
        <v>7.4974632286484524E-4</v>
      </c>
      <c r="V243" s="38">
        <f>T243/365</f>
        <v>6.8674425279772309E-5</v>
      </c>
      <c r="W243" s="38">
        <f>V243*0.92</f>
        <v>6.3180471257390521E-5</v>
      </c>
      <c r="X243" s="25">
        <f>LOOKUP(G243,'Load Factor Adjustment'!$A$2:$A$15,'Load Factor Adjustment'!$D$2:$D$15)</f>
        <v>0.68571428571428572</v>
      </c>
      <c r="Y243" s="38">
        <f>U243*X243</f>
        <v>5.1411176425017956E-4</v>
      </c>
      <c r="Z243" s="38">
        <f>W243*X243</f>
        <v>4.3323751719353497E-5</v>
      </c>
    </row>
    <row r="244" spans="1:26" x14ac:dyDescent="0.25">
      <c r="A244" s="17">
        <v>2017</v>
      </c>
      <c r="B244" s="17">
        <v>2710</v>
      </c>
      <c r="C244" s="18" t="s">
        <v>27</v>
      </c>
      <c r="D244" s="19">
        <v>43216</v>
      </c>
      <c r="E244" s="17">
        <v>7236</v>
      </c>
      <c r="F244" s="18" t="s">
        <v>17</v>
      </c>
      <c r="G244" s="18" t="s">
        <v>18</v>
      </c>
      <c r="H244" s="18" t="s">
        <v>19</v>
      </c>
      <c r="I244" s="17">
        <v>1973</v>
      </c>
      <c r="J244" s="17">
        <v>430</v>
      </c>
      <c r="K244" s="17">
        <v>58</v>
      </c>
      <c r="L244" s="17">
        <v>0.7</v>
      </c>
      <c r="M244" s="20">
        <v>12.09</v>
      </c>
      <c r="N244" s="21">
        <v>2.7999999999999998E-4</v>
      </c>
      <c r="O244" s="22">
        <v>0.60499999999999998</v>
      </c>
      <c r="P244" s="23">
        <v>4.3999999999999999E-5</v>
      </c>
      <c r="Q244" s="20">
        <v>0.29731712922970799</v>
      </c>
      <c r="R244" s="22">
        <v>2.1803256247938701E-2</v>
      </c>
      <c r="S244" s="25"/>
      <c r="T244" s="25"/>
      <c r="U244" s="25"/>
      <c r="V244" s="25"/>
      <c r="W244" s="25"/>
    </row>
    <row r="245" spans="1:26" x14ac:dyDescent="0.25">
      <c r="A245" s="17">
        <v>2017</v>
      </c>
      <c r="B245" s="17">
        <v>2710</v>
      </c>
      <c r="C245" s="18" t="s">
        <v>27</v>
      </c>
      <c r="D245" s="19">
        <v>43216</v>
      </c>
      <c r="E245" s="17">
        <v>7237</v>
      </c>
      <c r="F245" s="18" t="s">
        <v>20</v>
      </c>
      <c r="G245" s="18" t="s">
        <v>18</v>
      </c>
      <c r="H245" s="18" t="s">
        <v>42</v>
      </c>
      <c r="I245" s="17">
        <v>2018</v>
      </c>
      <c r="J245" s="17">
        <v>430</v>
      </c>
      <c r="K245" s="17">
        <v>65</v>
      </c>
      <c r="L245" s="17">
        <v>0.7</v>
      </c>
      <c r="M245" s="20">
        <v>2.74</v>
      </c>
      <c r="N245" s="21">
        <v>3.6000000000000001E-5</v>
      </c>
      <c r="O245" s="22">
        <v>8.9999999999999993E-3</v>
      </c>
      <c r="P245" s="23">
        <v>8.9999999999999996E-7</v>
      </c>
      <c r="Q245" s="20">
        <v>6.0761056328725901E-2</v>
      </c>
      <c r="R245" s="22">
        <v>2.3582811146877401E-4</v>
      </c>
      <c r="S245" s="25">
        <f>Q244-Q245</f>
        <v>0.23655607290098207</v>
      </c>
      <c r="T245" s="25">
        <f>R244-R245</f>
        <v>2.1567428136469925E-2</v>
      </c>
      <c r="U245" s="38">
        <f>S245/365</f>
        <v>6.4809882986570431E-4</v>
      </c>
      <c r="V245" s="38">
        <f>T245/365</f>
        <v>5.9088844209506643E-5</v>
      </c>
      <c r="W245" s="38">
        <f>V245*0.92</f>
        <v>5.4361736672746117E-5</v>
      </c>
      <c r="X245" s="25">
        <f>LOOKUP(G245,'Load Factor Adjustment'!$A$2:$A$15,'Load Factor Adjustment'!$D$2:$D$15)</f>
        <v>0.68571428571428572</v>
      </c>
      <c r="Y245" s="38">
        <f>U245*X245</f>
        <v>4.4441062619362582E-4</v>
      </c>
      <c r="Z245" s="38">
        <f>W245*X245</f>
        <v>3.7276619432740195E-5</v>
      </c>
    </row>
    <row r="246" spans="1:26" x14ac:dyDescent="0.25">
      <c r="A246" s="17">
        <v>2018</v>
      </c>
      <c r="B246" s="17">
        <v>2897</v>
      </c>
      <c r="C246" s="18" t="s">
        <v>22</v>
      </c>
      <c r="D246" s="19">
        <v>43217</v>
      </c>
      <c r="E246" s="17">
        <v>7137</v>
      </c>
      <c r="F246" s="18" t="s">
        <v>17</v>
      </c>
      <c r="G246" s="18" t="s">
        <v>18</v>
      </c>
      <c r="H246" s="18" t="s">
        <v>19</v>
      </c>
      <c r="I246" s="17">
        <v>1988</v>
      </c>
      <c r="J246" s="17">
        <v>300</v>
      </c>
      <c r="K246" s="17">
        <v>97</v>
      </c>
      <c r="L246" s="17">
        <v>0.7</v>
      </c>
      <c r="M246" s="20">
        <v>8.17</v>
      </c>
      <c r="N246" s="21">
        <v>1.9000000000000001E-4</v>
      </c>
      <c r="O246" s="22">
        <v>0.47899999999999998</v>
      </c>
      <c r="P246" s="23">
        <v>3.6100000000000003E-5</v>
      </c>
      <c r="Q246" s="20">
        <v>0.22824189741578499</v>
      </c>
      <c r="R246" s="22">
        <v>1.9266399805066899E-2</v>
      </c>
      <c r="S246" s="25"/>
      <c r="T246" s="25"/>
      <c r="U246" s="25"/>
      <c r="V246" s="25"/>
      <c r="W246" s="25"/>
    </row>
    <row r="247" spans="1:26" x14ac:dyDescent="0.25">
      <c r="A247" s="17">
        <v>2018</v>
      </c>
      <c r="B247" s="17">
        <v>2897</v>
      </c>
      <c r="C247" s="18" t="s">
        <v>22</v>
      </c>
      <c r="D247" s="19">
        <v>43217</v>
      </c>
      <c r="E247" s="17">
        <v>7138</v>
      </c>
      <c r="F247" s="18" t="s">
        <v>20</v>
      </c>
      <c r="G247" s="18" t="s">
        <v>18</v>
      </c>
      <c r="H247" s="18" t="s">
        <v>42</v>
      </c>
      <c r="I247" s="17">
        <v>2017</v>
      </c>
      <c r="J247" s="17">
        <v>300</v>
      </c>
      <c r="K247" s="17">
        <v>117</v>
      </c>
      <c r="L247" s="17">
        <v>0.7</v>
      </c>
      <c r="M247" s="20">
        <v>0.26</v>
      </c>
      <c r="N247" s="21">
        <v>3.9999999999999998E-6</v>
      </c>
      <c r="O247" s="22">
        <v>8.9999999999999993E-3</v>
      </c>
      <c r="P247" s="23">
        <v>3.9999999999999998E-7</v>
      </c>
      <c r="Q247" s="20">
        <v>7.2041662852833799E-3</v>
      </c>
      <c r="R247" s="22">
        <v>2.59999985269225E-4</v>
      </c>
      <c r="S247" s="25">
        <f>Q246-Q247</f>
        <v>0.2210377311305016</v>
      </c>
      <c r="T247" s="25">
        <f>R246-R247</f>
        <v>1.9006399819797674E-2</v>
      </c>
      <c r="U247" s="38">
        <f>S247/365</f>
        <v>6.0558282501507288E-4</v>
      </c>
      <c r="V247" s="38">
        <f>T247/365</f>
        <v>5.2072328273418288E-5</v>
      </c>
      <c r="W247" s="38">
        <f>V247*0.92</f>
        <v>4.790654201154483E-5</v>
      </c>
      <c r="X247" s="25">
        <f>LOOKUP(G247,'Load Factor Adjustment'!$A$2:$A$15,'Load Factor Adjustment'!$D$2:$D$15)</f>
        <v>0.68571428571428572</v>
      </c>
      <c r="Y247" s="38">
        <f>U247*X247</f>
        <v>4.1525679429604996E-4</v>
      </c>
      <c r="Z247" s="38">
        <f>W247*X247</f>
        <v>3.2850200236487885E-5</v>
      </c>
    </row>
    <row r="248" spans="1:26" x14ac:dyDescent="0.25">
      <c r="A248" s="17">
        <v>2017</v>
      </c>
      <c r="B248" s="17">
        <v>2658</v>
      </c>
      <c r="C248" s="18" t="s">
        <v>28</v>
      </c>
      <c r="D248" s="19">
        <v>43220</v>
      </c>
      <c r="E248" s="17">
        <v>7377</v>
      </c>
      <c r="F248" s="18" t="s">
        <v>17</v>
      </c>
      <c r="G248" s="18" t="s">
        <v>18</v>
      </c>
      <c r="H248" s="18" t="s">
        <v>19</v>
      </c>
      <c r="I248" s="17">
        <v>1976</v>
      </c>
      <c r="J248" s="17">
        <v>500</v>
      </c>
      <c r="K248" s="17">
        <v>63</v>
      </c>
      <c r="L248" s="17">
        <v>0.7</v>
      </c>
      <c r="M248" s="20">
        <v>12.09</v>
      </c>
      <c r="N248" s="21">
        <v>2.7999999999999998E-4</v>
      </c>
      <c r="O248" s="22">
        <v>0.60499999999999998</v>
      </c>
      <c r="P248" s="23">
        <v>4.3999999999999999E-5</v>
      </c>
      <c r="Q248" s="20">
        <v>0.37552083282822002</v>
      </c>
      <c r="R248" s="22">
        <v>2.7538194539297099E-2</v>
      </c>
      <c r="S248" s="25"/>
      <c r="T248" s="25"/>
      <c r="U248" s="25"/>
      <c r="V248" s="25"/>
      <c r="W248" s="25"/>
    </row>
    <row r="249" spans="1:26" x14ac:dyDescent="0.25">
      <c r="A249" s="17">
        <v>2017</v>
      </c>
      <c r="B249" s="17">
        <v>2658</v>
      </c>
      <c r="C249" s="18" t="s">
        <v>28</v>
      </c>
      <c r="D249" s="19">
        <v>43220</v>
      </c>
      <c r="E249" s="17">
        <v>7378</v>
      </c>
      <c r="F249" s="18" t="s">
        <v>20</v>
      </c>
      <c r="G249" s="18" t="s">
        <v>18</v>
      </c>
      <c r="H249" s="18" t="s">
        <v>42</v>
      </c>
      <c r="I249" s="17">
        <v>2018</v>
      </c>
      <c r="J249" s="17">
        <v>500</v>
      </c>
      <c r="K249" s="17">
        <v>73</v>
      </c>
      <c r="L249" s="17">
        <v>0.7</v>
      </c>
      <c r="M249" s="20">
        <v>2.74</v>
      </c>
      <c r="N249" s="21">
        <v>3.6000000000000001E-5</v>
      </c>
      <c r="O249" s="22">
        <v>8.9999999999999993E-3</v>
      </c>
      <c r="P249" s="23">
        <v>8.9999999999999996E-7</v>
      </c>
      <c r="Q249" s="20">
        <v>7.9702931099676702E-2</v>
      </c>
      <c r="R249" s="22">
        <v>3.1684025970969601E-4</v>
      </c>
      <c r="S249" s="25">
        <f>Q248-Q249</f>
        <v>0.29581790172854333</v>
      </c>
      <c r="T249" s="25">
        <f>R248-R249</f>
        <v>2.7221354279587402E-2</v>
      </c>
      <c r="U249" s="38">
        <f>S249/365</f>
        <v>8.1046000473573518E-4</v>
      </c>
      <c r="V249" s="38">
        <f>T249/365</f>
        <v>7.4579052820787395E-5</v>
      </c>
      <c r="W249" s="38">
        <f>V249*0.92</f>
        <v>6.8612728595124405E-5</v>
      </c>
      <c r="X249" s="25">
        <f>LOOKUP(G249,'Load Factor Adjustment'!$A$2:$A$15,'Load Factor Adjustment'!$D$2:$D$15)</f>
        <v>0.68571428571428572</v>
      </c>
      <c r="Y249" s="38">
        <f>U249*X249</f>
        <v>5.5574400324736131E-4</v>
      </c>
      <c r="Z249" s="38">
        <f>W249*X249</f>
        <v>4.704872817951388E-5</v>
      </c>
    </row>
    <row r="250" spans="1:26" x14ac:dyDescent="0.25">
      <c r="A250" s="17">
        <v>2017</v>
      </c>
      <c r="B250" s="17">
        <v>2865</v>
      </c>
      <c r="C250" s="18" t="s">
        <v>27</v>
      </c>
      <c r="D250" s="19">
        <v>43220</v>
      </c>
      <c r="E250" s="17">
        <v>7212</v>
      </c>
      <c r="F250" s="18" t="s">
        <v>17</v>
      </c>
      <c r="G250" s="18" t="s">
        <v>18</v>
      </c>
      <c r="H250" s="18" t="s">
        <v>19</v>
      </c>
      <c r="I250" s="17">
        <v>1981</v>
      </c>
      <c r="J250" s="17">
        <v>520</v>
      </c>
      <c r="K250" s="17">
        <v>100</v>
      </c>
      <c r="L250" s="17">
        <v>0.7</v>
      </c>
      <c r="M250" s="20">
        <v>12.09</v>
      </c>
      <c r="N250" s="21">
        <v>2.7999999999999998E-4</v>
      </c>
      <c r="O250" s="22">
        <v>0.60499999999999998</v>
      </c>
      <c r="P250" s="23">
        <v>4.3999999999999999E-5</v>
      </c>
      <c r="Q250" s="20">
        <v>0.61990740657357002</v>
      </c>
      <c r="R250" s="22">
        <v>4.5459876699791998E-2</v>
      </c>
      <c r="S250" s="25"/>
      <c r="T250" s="25"/>
      <c r="U250" s="25"/>
      <c r="V250" s="25"/>
      <c r="W250" s="25"/>
    </row>
    <row r="251" spans="1:26" x14ac:dyDescent="0.25">
      <c r="A251" s="17">
        <v>2017</v>
      </c>
      <c r="B251" s="17">
        <v>2865</v>
      </c>
      <c r="C251" s="18" t="s">
        <v>27</v>
      </c>
      <c r="D251" s="19">
        <v>43220</v>
      </c>
      <c r="E251" s="17">
        <v>7213</v>
      </c>
      <c r="F251" s="18" t="s">
        <v>20</v>
      </c>
      <c r="G251" s="18" t="s">
        <v>18</v>
      </c>
      <c r="H251" s="18" t="s">
        <v>42</v>
      </c>
      <c r="I251" s="17">
        <v>2017</v>
      </c>
      <c r="J251" s="17">
        <v>520</v>
      </c>
      <c r="K251" s="17">
        <v>115</v>
      </c>
      <c r="L251" s="17">
        <v>0.7</v>
      </c>
      <c r="M251" s="20">
        <v>0.26</v>
      </c>
      <c r="N251" s="21">
        <v>3.9999999999999998E-6</v>
      </c>
      <c r="O251" s="22">
        <v>8.9999999999999993E-3</v>
      </c>
      <c r="P251" s="23">
        <v>3.9999999999999998E-7</v>
      </c>
      <c r="Q251" s="20">
        <v>1.24767894697226E-2</v>
      </c>
      <c r="R251" s="22">
        <v>4.6326540689339699E-4</v>
      </c>
      <c r="S251" s="25">
        <f>Q250-Q251</f>
        <v>0.60743061710384738</v>
      </c>
      <c r="T251" s="25">
        <f>R250-R251</f>
        <v>4.49966112928986E-2</v>
      </c>
      <c r="U251" s="38">
        <f>S251/365</f>
        <v>1.66419347151739E-3</v>
      </c>
      <c r="V251" s="38">
        <f>T251/365</f>
        <v>1.2327838710383179E-4</v>
      </c>
      <c r="W251" s="38">
        <f>V251*0.92</f>
        <v>1.1341611613552524E-4</v>
      </c>
      <c r="X251" s="25">
        <f>LOOKUP(G251,'Load Factor Adjustment'!$A$2:$A$15,'Load Factor Adjustment'!$D$2:$D$15)</f>
        <v>0.68571428571428572</v>
      </c>
      <c r="Y251" s="38">
        <f>U251*X251</f>
        <v>1.1411612376119246E-3</v>
      </c>
      <c r="Z251" s="38">
        <f>W251*X251</f>
        <v>7.7771051064360163E-5</v>
      </c>
    </row>
    <row r="252" spans="1:26" x14ac:dyDescent="0.25">
      <c r="A252" s="17">
        <v>2018</v>
      </c>
      <c r="B252" s="17">
        <v>2714</v>
      </c>
      <c r="C252" s="18" t="s">
        <v>16</v>
      </c>
      <c r="D252" s="19">
        <v>43221</v>
      </c>
      <c r="E252" s="17">
        <v>7291</v>
      </c>
      <c r="F252" s="18" t="s">
        <v>17</v>
      </c>
      <c r="G252" s="18" t="s">
        <v>18</v>
      </c>
      <c r="H252" s="18" t="s">
        <v>19</v>
      </c>
      <c r="I252" s="17">
        <v>1964</v>
      </c>
      <c r="J252" s="17">
        <v>300</v>
      </c>
      <c r="K252" s="17">
        <v>60</v>
      </c>
      <c r="L252" s="17">
        <v>0.7</v>
      </c>
      <c r="M252" s="20">
        <v>12.09</v>
      </c>
      <c r="N252" s="21">
        <v>2.7999999999999998E-4</v>
      </c>
      <c r="O252" s="22">
        <v>0.60499999999999998</v>
      </c>
      <c r="P252" s="23">
        <v>4.3999999999999999E-5</v>
      </c>
      <c r="Q252" s="20">
        <v>0.21458333304469701</v>
      </c>
      <c r="R252" s="22">
        <v>1.5736111165312601E-2</v>
      </c>
      <c r="S252" s="25"/>
      <c r="T252" s="25"/>
      <c r="U252" s="25"/>
      <c r="V252" s="25"/>
      <c r="W252" s="25"/>
    </row>
    <row r="253" spans="1:26" x14ac:dyDescent="0.25">
      <c r="A253" s="17">
        <v>2018</v>
      </c>
      <c r="B253" s="17">
        <v>2714</v>
      </c>
      <c r="C253" s="18" t="s">
        <v>16</v>
      </c>
      <c r="D253" s="19">
        <v>43221</v>
      </c>
      <c r="E253" s="17">
        <v>7292</v>
      </c>
      <c r="F253" s="18" t="s">
        <v>20</v>
      </c>
      <c r="G253" s="18" t="s">
        <v>18</v>
      </c>
      <c r="H253" s="18" t="s">
        <v>42</v>
      </c>
      <c r="I253" s="17">
        <v>2017</v>
      </c>
      <c r="J253" s="17">
        <v>300</v>
      </c>
      <c r="K253" s="17">
        <v>75</v>
      </c>
      <c r="L253" s="17">
        <v>0.7</v>
      </c>
      <c r="M253" s="20">
        <v>0.26</v>
      </c>
      <c r="N253" s="21">
        <v>3.4999999999999999E-6</v>
      </c>
      <c r="O253" s="22">
        <v>8.9999999999999993E-3</v>
      </c>
      <c r="P253" s="23">
        <v>8.9999999999999996E-7</v>
      </c>
      <c r="Q253" s="20">
        <v>4.6050344794806696E-3</v>
      </c>
      <c r="R253" s="22">
        <v>1.79687489562429E-4</v>
      </c>
      <c r="S253" s="25">
        <f>Q252-Q253</f>
        <v>0.20997829856521635</v>
      </c>
      <c r="T253" s="25">
        <f>R252-R253</f>
        <v>1.5556423675750173E-2</v>
      </c>
      <c r="U253" s="38">
        <f>S253/365</f>
        <v>5.7528300976771604E-4</v>
      </c>
      <c r="V253" s="38">
        <f>T253/365</f>
        <v>4.2620338837671708E-5</v>
      </c>
      <c r="W253" s="38">
        <f>V253*0.92</f>
        <v>3.9210711730657977E-5</v>
      </c>
      <c r="X253" s="25">
        <f>LOOKUP(G253,'Load Factor Adjustment'!$A$2:$A$15,'Load Factor Adjustment'!$D$2:$D$15)</f>
        <v>0.68571428571428572</v>
      </c>
      <c r="Y253" s="38">
        <f>U253*X253</f>
        <v>3.9447977812643388E-4</v>
      </c>
      <c r="Z253" s="38">
        <f>W253*X253</f>
        <v>2.6887345186736899E-5</v>
      </c>
    </row>
    <row r="254" spans="1:26" x14ac:dyDescent="0.25">
      <c r="A254" s="17">
        <v>2017</v>
      </c>
      <c r="B254" s="17">
        <v>2763</v>
      </c>
      <c r="C254" s="18" t="s">
        <v>25</v>
      </c>
      <c r="D254" s="19">
        <v>43221</v>
      </c>
      <c r="E254" s="17">
        <v>7600</v>
      </c>
      <c r="F254" s="18" t="s">
        <v>17</v>
      </c>
      <c r="G254" s="18" t="s">
        <v>18</v>
      </c>
      <c r="H254" s="18" t="s">
        <v>19</v>
      </c>
      <c r="I254" s="17">
        <v>1976</v>
      </c>
      <c r="J254" s="17">
        <v>1157</v>
      </c>
      <c r="K254" s="17">
        <v>225</v>
      </c>
      <c r="L254" s="17">
        <v>0.7</v>
      </c>
      <c r="M254" s="20">
        <v>11.16</v>
      </c>
      <c r="N254" s="21">
        <v>2.5999999999999998E-4</v>
      </c>
      <c r="O254" s="22">
        <v>0.39600000000000002</v>
      </c>
      <c r="P254" s="23">
        <v>2.8799999999999999E-5</v>
      </c>
      <c r="Q254" s="20">
        <v>2.8683957555409201</v>
      </c>
      <c r="R254" s="22">
        <v>0.14896374510306901</v>
      </c>
      <c r="S254" s="25"/>
      <c r="T254" s="25"/>
      <c r="U254" s="25"/>
      <c r="V254" s="25"/>
      <c r="W254" s="25"/>
    </row>
    <row r="255" spans="1:26" x14ac:dyDescent="0.25">
      <c r="A255" s="17">
        <v>2017</v>
      </c>
      <c r="B255" s="17">
        <v>2763</v>
      </c>
      <c r="C255" s="18" t="s">
        <v>25</v>
      </c>
      <c r="D255" s="19">
        <v>43221</v>
      </c>
      <c r="E255" s="17">
        <v>7601</v>
      </c>
      <c r="F255" s="18" t="s">
        <v>20</v>
      </c>
      <c r="G255" s="18" t="s">
        <v>18</v>
      </c>
      <c r="H255" s="18" t="s">
        <v>42</v>
      </c>
      <c r="I255" s="17">
        <v>2016</v>
      </c>
      <c r="J255" s="17">
        <v>1157</v>
      </c>
      <c r="K255" s="17">
        <v>280</v>
      </c>
      <c r="L255" s="17">
        <v>0.7</v>
      </c>
      <c r="M255" s="20">
        <v>0.26</v>
      </c>
      <c r="N255" s="21">
        <v>3.5999999999999998E-6</v>
      </c>
      <c r="O255" s="22">
        <v>8.9999999999999993E-3</v>
      </c>
      <c r="P255" s="23">
        <v>2.9999999999999999E-7</v>
      </c>
      <c r="Q255" s="20">
        <v>7.0197828806847898E-2</v>
      </c>
      <c r="R255" s="22">
        <v>2.6835435302059799E-3</v>
      </c>
      <c r="S255" s="25">
        <f>Q254-Q255</f>
        <v>2.7981979267340722</v>
      </c>
      <c r="T255" s="25">
        <f>R254-R255</f>
        <v>0.14628020157286303</v>
      </c>
      <c r="U255" s="38">
        <f>S255/365</f>
        <v>7.6662956896823894E-3</v>
      </c>
      <c r="V255" s="38">
        <f>T255/365</f>
        <v>4.0076767554209048E-4</v>
      </c>
      <c r="W255" s="38">
        <f>V255*0.92</f>
        <v>3.6870626149872323E-4</v>
      </c>
      <c r="X255" s="25">
        <f>LOOKUP(G255,'Load Factor Adjustment'!$A$2:$A$15,'Load Factor Adjustment'!$D$2:$D$15)</f>
        <v>0.68571428571428572</v>
      </c>
      <c r="Y255" s="38">
        <f>U255*X255</f>
        <v>5.2568884729250667E-3</v>
      </c>
      <c r="Z255" s="38">
        <f>W255*X255</f>
        <v>2.5282715074198162E-4</v>
      </c>
    </row>
    <row r="256" spans="1:26" x14ac:dyDescent="0.25">
      <c r="A256" s="17">
        <v>2017</v>
      </c>
      <c r="B256" s="17">
        <v>2920</v>
      </c>
      <c r="C256" s="18" t="s">
        <v>27</v>
      </c>
      <c r="D256" s="19">
        <v>43221</v>
      </c>
      <c r="E256" s="17">
        <v>7084</v>
      </c>
      <c r="F256" s="18" t="s">
        <v>17</v>
      </c>
      <c r="G256" s="18" t="s">
        <v>18</v>
      </c>
      <c r="H256" s="18" t="s">
        <v>38</v>
      </c>
      <c r="I256" s="17">
        <v>2006</v>
      </c>
      <c r="J256" s="17">
        <v>265</v>
      </c>
      <c r="K256" s="17">
        <v>92</v>
      </c>
      <c r="L256" s="17">
        <v>0.7</v>
      </c>
      <c r="M256" s="20">
        <v>4.75</v>
      </c>
      <c r="N256" s="21">
        <v>7.1000000000000005E-5</v>
      </c>
      <c r="O256" s="22">
        <v>0.192</v>
      </c>
      <c r="P256" s="23">
        <v>1.4100000000000001E-5</v>
      </c>
      <c r="Q256" s="20">
        <v>9.5018791150559306E-2</v>
      </c>
      <c r="R256" s="22">
        <v>4.7364921764637604E-3</v>
      </c>
      <c r="S256" s="25"/>
      <c r="T256" s="25"/>
      <c r="U256" s="25"/>
      <c r="V256" s="25"/>
      <c r="W256" s="25"/>
    </row>
    <row r="257" spans="1:26" x14ac:dyDescent="0.25">
      <c r="A257" s="17">
        <v>2017</v>
      </c>
      <c r="B257" s="17">
        <v>2920</v>
      </c>
      <c r="C257" s="18" t="s">
        <v>27</v>
      </c>
      <c r="D257" s="19">
        <v>43221</v>
      </c>
      <c r="E257" s="17">
        <v>7085</v>
      </c>
      <c r="F257" s="18" t="s">
        <v>20</v>
      </c>
      <c r="G257" s="18" t="s">
        <v>18</v>
      </c>
      <c r="H257" s="18" t="s">
        <v>42</v>
      </c>
      <c r="I257" s="17">
        <v>2017</v>
      </c>
      <c r="J257" s="17">
        <v>265</v>
      </c>
      <c r="K257" s="17">
        <v>106</v>
      </c>
      <c r="L257" s="17">
        <v>0.7</v>
      </c>
      <c r="M257" s="20">
        <v>2.3199999999999998</v>
      </c>
      <c r="N257" s="21">
        <v>3.0000000000000001E-5</v>
      </c>
      <c r="O257" s="22">
        <v>0.112</v>
      </c>
      <c r="P257" s="23">
        <v>7.9999999999999996E-6</v>
      </c>
      <c r="Q257" s="20">
        <v>5.1146122274498301E-2</v>
      </c>
      <c r="R257" s="22">
        <v>2.65727935008424E-3</v>
      </c>
      <c r="S257" s="25">
        <f>Q256-Q257</f>
        <v>4.3872668876061005E-2</v>
      </c>
      <c r="T257" s="25">
        <f>R256-R257</f>
        <v>2.0792128263795204E-3</v>
      </c>
      <c r="U257" s="38">
        <f>S257/365</f>
        <v>1.2019909281112605E-4</v>
      </c>
      <c r="V257" s="38">
        <f>T257/365</f>
        <v>5.696473496930193E-6</v>
      </c>
      <c r="W257" s="38">
        <f>V257*0.92</f>
        <v>5.2407556171757781E-6</v>
      </c>
      <c r="X257" s="25">
        <f>LOOKUP(G257,'Load Factor Adjustment'!$A$2:$A$15,'Load Factor Adjustment'!$D$2:$D$15)</f>
        <v>0.68571428571428572</v>
      </c>
      <c r="Y257" s="38">
        <f>U257*X257</f>
        <v>8.2422235070486437E-5</v>
      </c>
      <c r="Z257" s="38">
        <f>W257*X257</f>
        <v>3.5936609946348192E-6</v>
      </c>
    </row>
    <row r="258" spans="1:26" x14ac:dyDescent="0.25">
      <c r="A258" s="17">
        <v>2017</v>
      </c>
      <c r="B258" s="17">
        <v>2617</v>
      </c>
      <c r="C258" s="18" t="s">
        <v>23</v>
      </c>
      <c r="D258" s="19">
        <v>43223</v>
      </c>
      <c r="E258" s="17">
        <v>7388</v>
      </c>
      <c r="F258" s="18" t="s">
        <v>17</v>
      </c>
      <c r="G258" s="18" t="s">
        <v>18</v>
      </c>
      <c r="H258" s="18" t="s">
        <v>19</v>
      </c>
      <c r="I258" s="17">
        <v>1978</v>
      </c>
      <c r="J258" s="17">
        <v>110</v>
      </c>
      <c r="K258" s="17">
        <v>70</v>
      </c>
      <c r="L258" s="17">
        <v>0.7</v>
      </c>
      <c r="M258" s="20">
        <v>12.09</v>
      </c>
      <c r="N258" s="21">
        <v>2.7999999999999998E-4</v>
      </c>
      <c r="O258" s="22">
        <v>0.60499999999999998</v>
      </c>
      <c r="P258" s="23">
        <v>4.3999999999999999E-5</v>
      </c>
      <c r="Q258" s="20">
        <v>7.9882746674818095E-2</v>
      </c>
      <c r="R258" s="22">
        <v>4.8597932503194599E-3</v>
      </c>
      <c r="S258" s="25"/>
      <c r="T258" s="25"/>
      <c r="U258" s="25"/>
      <c r="V258" s="25"/>
      <c r="W258" s="25"/>
    </row>
    <row r="259" spans="1:26" x14ac:dyDescent="0.25">
      <c r="A259" s="17">
        <v>2017</v>
      </c>
      <c r="B259" s="17">
        <v>2617</v>
      </c>
      <c r="C259" s="18" t="s">
        <v>23</v>
      </c>
      <c r="D259" s="19">
        <v>43223</v>
      </c>
      <c r="E259" s="17">
        <v>7389</v>
      </c>
      <c r="F259" s="18" t="s">
        <v>20</v>
      </c>
      <c r="G259" s="18" t="s">
        <v>18</v>
      </c>
      <c r="H259" s="18" t="s">
        <v>42</v>
      </c>
      <c r="I259" s="17">
        <v>2017</v>
      </c>
      <c r="J259" s="17">
        <v>110</v>
      </c>
      <c r="K259" s="17">
        <v>85</v>
      </c>
      <c r="L259" s="17">
        <v>0.7</v>
      </c>
      <c r="M259" s="20">
        <v>0.26</v>
      </c>
      <c r="N259" s="21">
        <v>3.4999999999999999E-6</v>
      </c>
      <c r="O259" s="22">
        <v>8.9999999999999993E-3</v>
      </c>
      <c r="P259" s="23">
        <v>8.9999999999999996E-7</v>
      </c>
      <c r="Q259" s="20">
        <v>1.88965942852788E-3</v>
      </c>
      <c r="R259" s="22">
        <v>6.8501732050178302E-5</v>
      </c>
      <c r="S259" s="25">
        <f>Q258-Q259</f>
        <v>7.7993087246290213E-2</v>
      </c>
      <c r="T259" s="25">
        <f>R258-R259</f>
        <v>4.7912915182692813E-3</v>
      </c>
      <c r="U259" s="38">
        <f>S259/365</f>
        <v>2.1367969108572661E-4</v>
      </c>
      <c r="V259" s="38">
        <f>T259/365</f>
        <v>1.3126826077450086E-5</v>
      </c>
      <c r="W259" s="38">
        <f>V259*0.92</f>
        <v>1.2076679991254079E-5</v>
      </c>
      <c r="X259" s="25">
        <f>LOOKUP(G259,'Load Factor Adjustment'!$A$2:$A$15,'Load Factor Adjustment'!$D$2:$D$15)</f>
        <v>0.68571428571428572</v>
      </c>
      <c r="Y259" s="38">
        <f>U259*X259</f>
        <v>1.4652321674449824E-4</v>
      </c>
      <c r="Z259" s="38">
        <f>W259*X259</f>
        <v>8.2811519940027966E-6</v>
      </c>
    </row>
    <row r="260" spans="1:26" x14ac:dyDescent="0.25">
      <c r="A260" s="17">
        <v>2017</v>
      </c>
      <c r="B260" s="17">
        <v>2902</v>
      </c>
      <c r="C260" s="18" t="s">
        <v>22</v>
      </c>
      <c r="D260" s="19">
        <v>43224</v>
      </c>
      <c r="E260" s="17">
        <v>7121</v>
      </c>
      <c r="F260" s="18" t="s">
        <v>17</v>
      </c>
      <c r="G260" s="18" t="s">
        <v>18</v>
      </c>
      <c r="H260" s="18" t="s">
        <v>32</v>
      </c>
      <c r="I260" s="17">
        <v>1999</v>
      </c>
      <c r="J260" s="17">
        <v>1000</v>
      </c>
      <c r="K260" s="17">
        <v>110</v>
      </c>
      <c r="L260" s="17">
        <v>0.7</v>
      </c>
      <c r="M260" s="20">
        <v>6.54</v>
      </c>
      <c r="N260" s="21">
        <v>1.4999999999999999E-4</v>
      </c>
      <c r="O260" s="22">
        <v>0.30399999999999999</v>
      </c>
      <c r="P260" s="23">
        <v>2.2099999999999998E-5</v>
      </c>
      <c r="Q260" s="20">
        <v>0.70787036233418199</v>
      </c>
      <c r="R260" s="22">
        <v>4.8311725840522901E-2</v>
      </c>
      <c r="S260" s="25"/>
      <c r="T260" s="25"/>
      <c r="U260" s="25"/>
      <c r="V260" s="25"/>
      <c r="W260" s="25"/>
    </row>
    <row r="261" spans="1:26" x14ac:dyDescent="0.25">
      <c r="A261" s="17">
        <v>2017</v>
      </c>
      <c r="B261" s="17">
        <v>2902</v>
      </c>
      <c r="C261" s="18" t="s">
        <v>22</v>
      </c>
      <c r="D261" s="19">
        <v>43224</v>
      </c>
      <c r="E261" s="17">
        <v>7122</v>
      </c>
      <c r="F261" s="18" t="s">
        <v>20</v>
      </c>
      <c r="G261" s="18" t="s">
        <v>18</v>
      </c>
      <c r="H261" s="18" t="s">
        <v>42</v>
      </c>
      <c r="I261" s="17">
        <v>2017</v>
      </c>
      <c r="J261" s="17">
        <v>1000</v>
      </c>
      <c r="K261" s="17">
        <v>114</v>
      </c>
      <c r="L261" s="17">
        <v>0.7</v>
      </c>
      <c r="M261" s="20">
        <v>0.26</v>
      </c>
      <c r="N261" s="21">
        <v>3.9999999999999998E-6</v>
      </c>
      <c r="O261" s="22">
        <v>8.9999999999999993E-3</v>
      </c>
      <c r="P261" s="23">
        <v>3.9999999999999998E-7</v>
      </c>
      <c r="Q261" s="20">
        <v>2.46296283668677E-2</v>
      </c>
      <c r="R261" s="22">
        <v>9.6759254409096898E-4</v>
      </c>
      <c r="S261" s="25">
        <f>Q260-Q261</f>
        <v>0.68324073396731433</v>
      </c>
      <c r="T261" s="25">
        <f>R260-R261</f>
        <v>4.7344133296431931E-2</v>
      </c>
      <c r="U261" s="38">
        <f>S261/365</f>
        <v>1.8718924218282585E-3</v>
      </c>
      <c r="V261" s="38">
        <f>T261/365</f>
        <v>1.2970995423679981E-4</v>
      </c>
      <c r="W261" s="38">
        <f>V261*0.92</f>
        <v>1.1933315789785583E-4</v>
      </c>
      <c r="X261" s="25">
        <f>LOOKUP(G261,'Load Factor Adjustment'!$A$2:$A$15,'Load Factor Adjustment'!$D$2:$D$15)</f>
        <v>0.68571428571428572</v>
      </c>
      <c r="Y261" s="38">
        <f>U261*X261</f>
        <v>1.2835833749679487E-3</v>
      </c>
      <c r="Z261" s="38">
        <f>W261*X261</f>
        <v>8.182845112995829E-5</v>
      </c>
    </row>
    <row r="262" spans="1:26" x14ac:dyDescent="0.25">
      <c r="A262" s="17">
        <v>2018</v>
      </c>
      <c r="B262" s="17">
        <v>2657</v>
      </c>
      <c r="C262" s="18" t="s">
        <v>23</v>
      </c>
      <c r="D262" s="19">
        <v>43228</v>
      </c>
      <c r="E262" s="17">
        <v>7379</v>
      </c>
      <c r="F262" s="18" t="s">
        <v>17</v>
      </c>
      <c r="G262" s="18" t="s">
        <v>18</v>
      </c>
      <c r="H262" s="18" t="s">
        <v>38</v>
      </c>
      <c r="I262" s="17">
        <v>2005</v>
      </c>
      <c r="J262" s="17">
        <v>200</v>
      </c>
      <c r="K262" s="17">
        <v>99</v>
      </c>
      <c r="L262" s="17">
        <v>0.7</v>
      </c>
      <c r="M262" s="20">
        <v>4.75</v>
      </c>
      <c r="N262" s="21">
        <v>7.1000000000000005E-5</v>
      </c>
      <c r="O262" s="22">
        <v>0.192</v>
      </c>
      <c r="P262" s="23">
        <v>1.4100000000000001E-5</v>
      </c>
      <c r="Q262" s="20">
        <v>7.6474443263541497E-2</v>
      </c>
      <c r="R262" s="22">
        <v>3.7088332980888101E-3</v>
      </c>
      <c r="S262" s="25"/>
      <c r="T262" s="25"/>
      <c r="U262" s="25"/>
      <c r="V262" s="25"/>
      <c r="W262" s="25"/>
    </row>
    <row r="263" spans="1:26" x14ac:dyDescent="0.25">
      <c r="A263" s="17">
        <v>2018</v>
      </c>
      <c r="B263" s="17">
        <v>2657</v>
      </c>
      <c r="C263" s="18" t="s">
        <v>23</v>
      </c>
      <c r="D263" s="19">
        <v>43228</v>
      </c>
      <c r="E263" s="17">
        <v>7380</v>
      </c>
      <c r="F263" s="18" t="s">
        <v>20</v>
      </c>
      <c r="G263" s="18" t="s">
        <v>18</v>
      </c>
      <c r="H263" s="18" t="s">
        <v>42</v>
      </c>
      <c r="I263" s="17">
        <v>2017</v>
      </c>
      <c r="J263" s="17">
        <v>200</v>
      </c>
      <c r="K263" s="17">
        <v>100</v>
      </c>
      <c r="L263" s="17">
        <v>0.7</v>
      </c>
      <c r="M263" s="20">
        <v>0.26</v>
      </c>
      <c r="N263" s="21">
        <v>3.9999999999999998E-6</v>
      </c>
      <c r="O263" s="22">
        <v>8.9999999999999993E-3</v>
      </c>
      <c r="P263" s="23">
        <v>3.9999999999999998E-7</v>
      </c>
      <c r="Q263" s="20">
        <v>4.0740738573651998E-3</v>
      </c>
      <c r="R263" s="22">
        <v>1.4506172001795101E-4</v>
      </c>
      <c r="S263" s="25">
        <f>Q262-Q263</f>
        <v>7.2400369406176293E-2</v>
      </c>
      <c r="T263" s="25">
        <f>R262-R263</f>
        <v>3.5637715780708588E-3</v>
      </c>
      <c r="U263" s="38">
        <f>S263/365</f>
        <v>1.9835717645527753E-4</v>
      </c>
      <c r="V263" s="38">
        <f>T263/365</f>
        <v>9.7637577481393387E-6</v>
      </c>
      <c r="W263" s="38">
        <f>V263*0.92</f>
        <v>8.9826571282881918E-6</v>
      </c>
      <c r="X263" s="25">
        <f>LOOKUP(G263,'Load Factor Adjustment'!$A$2:$A$15,'Load Factor Adjustment'!$D$2:$D$15)</f>
        <v>0.68571428571428572</v>
      </c>
      <c r="Y263" s="38">
        <f>U263*X263</f>
        <v>1.3601634956933315E-4</v>
      </c>
      <c r="Z263" s="38">
        <f>W263*X263</f>
        <v>6.1595363165404749E-6</v>
      </c>
    </row>
    <row r="264" spans="1:26" x14ac:dyDescent="0.25">
      <c r="A264" s="17">
        <v>2018</v>
      </c>
      <c r="B264" s="17">
        <v>2922</v>
      </c>
      <c r="C264" s="18" t="s">
        <v>29</v>
      </c>
      <c r="D264" s="19">
        <v>43229</v>
      </c>
      <c r="E264" s="17">
        <v>7078</v>
      </c>
      <c r="F264" s="18" t="s">
        <v>17</v>
      </c>
      <c r="G264" s="18" t="s">
        <v>18</v>
      </c>
      <c r="H264" s="18" t="s">
        <v>19</v>
      </c>
      <c r="I264" s="17">
        <v>1994</v>
      </c>
      <c r="J264" s="17">
        <v>400</v>
      </c>
      <c r="K264" s="17">
        <v>100</v>
      </c>
      <c r="L264" s="17">
        <v>0.7</v>
      </c>
      <c r="M264" s="20">
        <v>8.17</v>
      </c>
      <c r="N264" s="21">
        <v>1.9000000000000001E-4</v>
      </c>
      <c r="O264" s="22">
        <v>0.47899999999999998</v>
      </c>
      <c r="P264" s="23">
        <v>3.6100000000000003E-5</v>
      </c>
      <c r="Q264" s="20">
        <v>0.320185184276226</v>
      </c>
      <c r="R264" s="22">
        <v>2.7708640995683102E-2</v>
      </c>
      <c r="S264" s="25"/>
      <c r="T264" s="25"/>
      <c r="U264" s="25"/>
      <c r="V264" s="25"/>
      <c r="W264" s="25"/>
    </row>
    <row r="265" spans="1:26" x14ac:dyDescent="0.25">
      <c r="A265" s="17">
        <v>2018</v>
      </c>
      <c r="B265" s="17">
        <v>2922</v>
      </c>
      <c r="C265" s="18" t="s">
        <v>29</v>
      </c>
      <c r="D265" s="19">
        <v>43229</v>
      </c>
      <c r="E265" s="17">
        <v>7079</v>
      </c>
      <c r="F265" s="18" t="s">
        <v>20</v>
      </c>
      <c r="G265" s="18" t="s">
        <v>18</v>
      </c>
      <c r="H265" s="18" t="s">
        <v>42</v>
      </c>
      <c r="I265" s="17">
        <v>2017</v>
      </c>
      <c r="J265" s="17">
        <v>400</v>
      </c>
      <c r="K265" s="17">
        <v>115</v>
      </c>
      <c r="L265" s="17">
        <v>0.7</v>
      </c>
      <c r="M265" s="20">
        <v>0.26</v>
      </c>
      <c r="N265" s="21">
        <v>3.9999999999999998E-6</v>
      </c>
      <c r="O265" s="22">
        <v>8.9999999999999993E-3</v>
      </c>
      <c r="P265" s="23">
        <v>3.9999999999999998E-7</v>
      </c>
      <c r="Q265" s="20">
        <v>9.5123451778056506E-3</v>
      </c>
      <c r="R265" s="22">
        <v>3.4783948682961499E-4</v>
      </c>
      <c r="S265" s="25">
        <f>Q264-Q265</f>
        <v>0.31067283909842036</v>
      </c>
      <c r="T265" s="25">
        <f>R264-R265</f>
        <v>2.7360801508853488E-2</v>
      </c>
      <c r="U265" s="38">
        <f>S265/365</f>
        <v>8.5115846328334341E-4</v>
      </c>
      <c r="V265" s="38">
        <f>T265/365</f>
        <v>7.4961100024256133E-5</v>
      </c>
      <c r="W265" s="38">
        <f>V265*0.92</f>
        <v>6.8964212022315651E-5</v>
      </c>
      <c r="X265" s="25">
        <f>LOOKUP(G265,'Load Factor Adjustment'!$A$2:$A$15,'Load Factor Adjustment'!$D$2:$D$15)</f>
        <v>0.68571428571428572</v>
      </c>
      <c r="Y265" s="38">
        <f>U265*X265</f>
        <v>5.8365151768000696E-4</v>
      </c>
      <c r="Z265" s="38">
        <f>W265*X265</f>
        <v>4.7289745386730733E-5</v>
      </c>
    </row>
    <row r="266" spans="1:26" x14ac:dyDescent="0.25">
      <c r="A266" s="17">
        <v>2017</v>
      </c>
      <c r="B266" s="17">
        <v>2651</v>
      </c>
      <c r="C266" s="18" t="s">
        <v>28</v>
      </c>
      <c r="D266" s="19">
        <v>43231</v>
      </c>
      <c r="E266" s="17">
        <v>7339</v>
      </c>
      <c r="F266" s="18" t="s">
        <v>17</v>
      </c>
      <c r="G266" s="18" t="s">
        <v>18</v>
      </c>
      <c r="H266" s="18" t="s">
        <v>19</v>
      </c>
      <c r="I266" s="17">
        <v>1980</v>
      </c>
      <c r="J266" s="17">
        <v>200</v>
      </c>
      <c r="K266" s="17">
        <v>72</v>
      </c>
      <c r="L266" s="17">
        <v>0.7</v>
      </c>
      <c r="M266" s="20">
        <v>12.09</v>
      </c>
      <c r="N266" s="21">
        <v>2.7999999999999998E-4</v>
      </c>
      <c r="O266" s="22">
        <v>0.60499999999999998</v>
      </c>
      <c r="P266" s="23">
        <v>4.3999999999999999E-5</v>
      </c>
      <c r="Q266" s="20">
        <v>0.16046666632735199</v>
      </c>
      <c r="R266" s="22">
        <v>1.08288889484764E-2</v>
      </c>
      <c r="S266" s="25"/>
      <c r="T266" s="25"/>
      <c r="U266" s="25"/>
      <c r="V266" s="25"/>
      <c r="W266" s="25"/>
    </row>
    <row r="267" spans="1:26" x14ac:dyDescent="0.25">
      <c r="A267" s="17">
        <v>2017</v>
      </c>
      <c r="B267" s="17">
        <v>2651</v>
      </c>
      <c r="C267" s="18" t="s">
        <v>28</v>
      </c>
      <c r="D267" s="19">
        <v>43231</v>
      </c>
      <c r="E267" s="17">
        <v>7340</v>
      </c>
      <c r="F267" s="18" t="s">
        <v>20</v>
      </c>
      <c r="G267" s="18" t="s">
        <v>18</v>
      </c>
      <c r="H267" s="18" t="s">
        <v>42</v>
      </c>
      <c r="I267" s="17">
        <v>2016</v>
      </c>
      <c r="J267" s="17">
        <v>200</v>
      </c>
      <c r="K267" s="17">
        <v>74</v>
      </c>
      <c r="L267" s="17">
        <v>0.7</v>
      </c>
      <c r="M267" s="20">
        <v>2.74</v>
      </c>
      <c r="N267" s="21">
        <v>3.6000000000000001E-5</v>
      </c>
      <c r="O267" s="22">
        <v>8.9999999999999993E-3</v>
      </c>
      <c r="P267" s="23">
        <v>8.9999999999999996E-7</v>
      </c>
      <c r="Q267" s="20">
        <v>3.1701234151481003E-2</v>
      </c>
      <c r="R267" s="22">
        <v>1.1305554892027E-4</v>
      </c>
      <c r="S267" s="25">
        <f>Q266-Q267</f>
        <v>0.128765432175871</v>
      </c>
      <c r="T267" s="25">
        <f>R266-R267</f>
        <v>1.071583339955613E-2</v>
      </c>
      <c r="U267" s="38">
        <f>S267/365</f>
        <v>3.5278200596129038E-4</v>
      </c>
      <c r="V267" s="38">
        <f>T267/365</f>
        <v>2.9358447670016795E-5</v>
      </c>
      <c r="W267" s="38">
        <f>V267*0.92</f>
        <v>2.7009771856415454E-5</v>
      </c>
      <c r="X267" s="25">
        <f>LOOKUP(G267,'Load Factor Adjustment'!$A$2:$A$15,'Load Factor Adjustment'!$D$2:$D$15)</f>
        <v>0.68571428571428572</v>
      </c>
      <c r="Y267" s="38">
        <f>U267*X267</f>
        <v>2.4190766123059911E-4</v>
      </c>
      <c r="Z267" s="38">
        <f>W267*X267</f>
        <v>1.8520986415827742E-5</v>
      </c>
    </row>
    <row r="268" spans="1:26" x14ac:dyDescent="0.25">
      <c r="A268" s="17">
        <v>2017</v>
      </c>
      <c r="B268" s="17">
        <v>2702</v>
      </c>
      <c r="C268" s="18" t="s">
        <v>27</v>
      </c>
      <c r="D268" s="19">
        <v>43231</v>
      </c>
      <c r="E268" s="17">
        <v>7306</v>
      </c>
      <c r="F268" s="18" t="s">
        <v>17</v>
      </c>
      <c r="G268" s="18" t="s">
        <v>18</v>
      </c>
      <c r="H268" s="18" t="s">
        <v>19</v>
      </c>
      <c r="I268" s="17">
        <v>1978</v>
      </c>
      <c r="J268" s="17">
        <v>265</v>
      </c>
      <c r="K268" s="17">
        <v>85</v>
      </c>
      <c r="L268" s="17">
        <v>0.7</v>
      </c>
      <c r="M268" s="20">
        <v>12.09</v>
      </c>
      <c r="N268" s="21">
        <v>2.7999999999999998E-4</v>
      </c>
      <c r="O268" s="22">
        <v>0.60499999999999998</v>
      </c>
      <c r="P268" s="23">
        <v>4.3999999999999999E-5</v>
      </c>
      <c r="Q268" s="20">
        <v>0.26687258449933199</v>
      </c>
      <c r="R268" s="22">
        <v>1.9431983866520602E-2</v>
      </c>
      <c r="S268" s="25"/>
      <c r="T268" s="25"/>
      <c r="U268" s="25"/>
      <c r="V268" s="25"/>
      <c r="W268" s="25"/>
    </row>
    <row r="269" spans="1:26" x14ac:dyDescent="0.25">
      <c r="A269" s="17">
        <v>2017</v>
      </c>
      <c r="B269" s="17">
        <v>2702</v>
      </c>
      <c r="C269" s="18" t="s">
        <v>27</v>
      </c>
      <c r="D269" s="19">
        <v>43231</v>
      </c>
      <c r="E269" s="17">
        <v>7307</v>
      </c>
      <c r="F269" s="18" t="s">
        <v>20</v>
      </c>
      <c r="G269" s="18" t="s">
        <v>18</v>
      </c>
      <c r="H269" s="18" t="s">
        <v>42</v>
      </c>
      <c r="I269" s="17">
        <v>2018</v>
      </c>
      <c r="J269" s="17">
        <v>265</v>
      </c>
      <c r="K269" s="17">
        <v>100</v>
      </c>
      <c r="L269" s="17">
        <v>0.7</v>
      </c>
      <c r="M269" s="20">
        <v>0.26</v>
      </c>
      <c r="N269" s="21">
        <v>3.9999999999999998E-6</v>
      </c>
      <c r="O269" s="22">
        <v>8.9999999999999993E-3</v>
      </c>
      <c r="P269" s="23">
        <v>3.9999999999999998E-7</v>
      </c>
      <c r="Q269" s="20">
        <v>5.4247296506125496E-3</v>
      </c>
      <c r="R269" s="22">
        <v>1.94864958021926E-4</v>
      </c>
      <c r="S269" s="25">
        <f>Q268-Q269</f>
        <v>0.26144785484871946</v>
      </c>
      <c r="T269" s="25">
        <f>R268-R269</f>
        <v>1.9237118908498677E-2</v>
      </c>
      <c r="U269" s="38">
        <f>S269/365</f>
        <v>7.1629549273621775E-4</v>
      </c>
      <c r="V269" s="38">
        <f>T269/365</f>
        <v>5.2704435365749801E-5</v>
      </c>
      <c r="W269" s="38">
        <f>V269*0.92</f>
        <v>4.8488080536489818E-5</v>
      </c>
      <c r="X269" s="25">
        <f>LOOKUP(G269,'Load Factor Adjustment'!$A$2:$A$15,'Load Factor Adjustment'!$D$2:$D$15)</f>
        <v>0.68571428571428572</v>
      </c>
      <c r="Y269" s="38">
        <f>U269*X269</f>
        <v>4.911740521619779E-4</v>
      </c>
      <c r="Z269" s="38">
        <f>W269*X269</f>
        <v>3.3248969510735878E-5</v>
      </c>
    </row>
    <row r="270" spans="1:26" x14ac:dyDescent="0.25">
      <c r="A270" s="17">
        <v>2018</v>
      </c>
      <c r="B270" s="17">
        <v>2694</v>
      </c>
      <c r="C270" s="18" t="s">
        <v>25</v>
      </c>
      <c r="D270" s="19">
        <v>43234</v>
      </c>
      <c r="E270" s="17">
        <v>7321</v>
      </c>
      <c r="F270" s="18" t="s">
        <v>17</v>
      </c>
      <c r="G270" s="18" t="s">
        <v>18</v>
      </c>
      <c r="H270" s="18" t="s">
        <v>19</v>
      </c>
      <c r="I270" s="17">
        <v>1987</v>
      </c>
      <c r="J270" s="17">
        <v>800</v>
      </c>
      <c r="K270" s="17">
        <v>92</v>
      </c>
      <c r="L270" s="17">
        <v>0.7</v>
      </c>
      <c r="M270" s="20">
        <v>12.09</v>
      </c>
      <c r="N270" s="21">
        <v>2.7999999999999998E-4</v>
      </c>
      <c r="O270" s="22">
        <v>0.60499999999999998</v>
      </c>
      <c r="P270" s="23">
        <v>4.3999999999999999E-5</v>
      </c>
      <c r="Q270" s="20">
        <v>0.87740740622720603</v>
      </c>
      <c r="R270" s="22">
        <v>6.4343210098167097E-2</v>
      </c>
      <c r="S270" s="25"/>
      <c r="T270" s="25"/>
      <c r="U270" s="25"/>
      <c r="V270" s="25"/>
      <c r="W270" s="25"/>
    </row>
    <row r="271" spans="1:26" x14ac:dyDescent="0.25">
      <c r="A271" s="17">
        <v>2018</v>
      </c>
      <c r="B271" s="17">
        <v>2694</v>
      </c>
      <c r="C271" s="18" t="s">
        <v>25</v>
      </c>
      <c r="D271" s="19">
        <v>43234</v>
      </c>
      <c r="E271" s="17">
        <v>7322</v>
      </c>
      <c r="F271" s="18" t="s">
        <v>20</v>
      </c>
      <c r="G271" s="18" t="s">
        <v>18</v>
      </c>
      <c r="H271" s="18" t="s">
        <v>42</v>
      </c>
      <c r="I271" s="17">
        <v>2017</v>
      </c>
      <c r="J271" s="17">
        <v>800</v>
      </c>
      <c r="K271" s="17">
        <v>105</v>
      </c>
      <c r="L271" s="17">
        <v>0.7</v>
      </c>
      <c r="M271" s="20">
        <v>0.26</v>
      </c>
      <c r="N271" s="21">
        <v>3.9999999999999998E-6</v>
      </c>
      <c r="O271" s="22">
        <v>8.9999999999999993E-3</v>
      </c>
      <c r="P271" s="23">
        <v>3.9999999999999998E-7</v>
      </c>
      <c r="Q271" s="20">
        <v>1.7888887963502399E-2</v>
      </c>
      <c r="R271" s="22">
        <v>6.8703700143754197E-4</v>
      </c>
      <c r="S271" s="25">
        <f>Q270-Q271</f>
        <v>0.85951851826370362</v>
      </c>
      <c r="T271" s="25">
        <f>R270-R271</f>
        <v>6.3656173096729551E-2</v>
      </c>
      <c r="U271" s="38">
        <f>S271/365</f>
        <v>2.3548452555169964E-3</v>
      </c>
      <c r="V271" s="38">
        <f>T271/365</f>
        <v>1.744004742376152E-4</v>
      </c>
      <c r="W271" s="38">
        <f>V271*0.92</f>
        <v>1.6044843629860599E-4</v>
      </c>
      <c r="X271" s="25">
        <f>LOOKUP(G271,'Load Factor Adjustment'!$A$2:$A$15,'Load Factor Adjustment'!$D$2:$D$15)</f>
        <v>0.68571428571428572</v>
      </c>
      <c r="Y271" s="38">
        <f>U271*X271</f>
        <v>1.6147510323545119E-3</v>
      </c>
      <c r="Z271" s="38">
        <f>W271*X271</f>
        <v>1.1002178489047268E-4</v>
      </c>
    </row>
    <row r="272" spans="1:26" x14ac:dyDescent="0.25">
      <c r="A272" s="17">
        <v>2017</v>
      </c>
      <c r="B272" s="17">
        <v>2844</v>
      </c>
      <c r="C272" s="18" t="s">
        <v>26</v>
      </c>
      <c r="D272" s="19">
        <v>43234</v>
      </c>
      <c r="E272" s="17">
        <v>7430</v>
      </c>
      <c r="F272" s="18" t="s">
        <v>17</v>
      </c>
      <c r="G272" s="18" t="s">
        <v>18</v>
      </c>
      <c r="H272" s="18" t="s">
        <v>38</v>
      </c>
      <c r="I272" s="17">
        <v>2006</v>
      </c>
      <c r="J272" s="17">
        <v>1200</v>
      </c>
      <c r="K272" s="17">
        <v>90</v>
      </c>
      <c r="L272" s="17">
        <v>0.7</v>
      </c>
      <c r="M272" s="20">
        <v>4.75</v>
      </c>
      <c r="N272" s="21">
        <v>7.1000000000000005E-5</v>
      </c>
      <c r="O272" s="22">
        <v>0.192</v>
      </c>
      <c r="P272" s="23">
        <v>1.4100000000000001E-5</v>
      </c>
      <c r="Q272" s="20">
        <v>0.46683332759137502</v>
      </c>
      <c r="R272" s="22">
        <v>3.0099999670459301E-2</v>
      </c>
      <c r="S272" s="25"/>
      <c r="T272" s="25"/>
      <c r="U272" s="25"/>
      <c r="V272" s="25"/>
      <c r="W272" s="25"/>
    </row>
    <row r="273" spans="1:26" x14ac:dyDescent="0.25">
      <c r="A273" s="17">
        <v>2017</v>
      </c>
      <c r="B273" s="17">
        <v>2844</v>
      </c>
      <c r="C273" s="18" t="s">
        <v>26</v>
      </c>
      <c r="D273" s="19">
        <v>43234</v>
      </c>
      <c r="E273" s="17">
        <v>7491</v>
      </c>
      <c r="F273" s="18" t="s">
        <v>20</v>
      </c>
      <c r="G273" s="18" t="s">
        <v>18</v>
      </c>
      <c r="H273" s="18" t="s">
        <v>33</v>
      </c>
      <c r="I273" s="17">
        <v>2014</v>
      </c>
      <c r="J273" s="17">
        <v>1200</v>
      </c>
      <c r="K273" s="17">
        <v>105</v>
      </c>
      <c r="L273" s="17">
        <v>0.7</v>
      </c>
      <c r="M273" s="20">
        <v>2.15</v>
      </c>
      <c r="N273" s="21">
        <v>2.6999999999999999E-5</v>
      </c>
      <c r="O273" s="22">
        <v>8.9999999999999993E-3</v>
      </c>
      <c r="P273" s="23">
        <v>3.9999999999999998E-7</v>
      </c>
      <c r="Q273" s="20">
        <v>0.22477778324822101</v>
      </c>
      <c r="R273" s="22">
        <v>1.10833327951846E-3</v>
      </c>
      <c r="S273" s="25">
        <f>Q272-Q273</f>
        <v>0.24205554434315402</v>
      </c>
      <c r="T273" s="25">
        <f>R272-R273</f>
        <v>2.8991666390940841E-2</v>
      </c>
      <c r="U273" s="38">
        <f>S273/365</f>
        <v>6.6316587491275071E-4</v>
      </c>
      <c r="V273" s="38">
        <f>T273/365</f>
        <v>7.9429222988879018E-5</v>
      </c>
      <c r="W273" s="38">
        <f>V273*0.92</f>
        <v>7.3074885149768706E-5</v>
      </c>
      <c r="X273" s="25">
        <f>LOOKUP(G273,'Load Factor Adjustment'!$A$2:$A$15,'Load Factor Adjustment'!$D$2:$D$15)</f>
        <v>0.68571428571428572</v>
      </c>
      <c r="Y273" s="38">
        <f>U273*X273</f>
        <v>4.547423142258862E-4</v>
      </c>
      <c r="Z273" s="38">
        <f>W273*X273</f>
        <v>5.010849267412711E-5</v>
      </c>
    </row>
    <row r="274" spans="1:26" x14ac:dyDescent="0.25">
      <c r="A274" s="17">
        <v>2018</v>
      </c>
      <c r="B274" s="17">
        <v>2689</v>
      </c>
      <c r="C274" s="18" t="s">
        <v>26</v>
      </c>
      <c r="D274" s="19">
        <v>43237</v>
      </c>
      <c r="E274" s="17">
        <v>7420</v>
      </c>
      <c r="F274" s="18" t="s">
        <v>17</v>
      </c>
      <c r="G274" s="18" t="s">
        <v>18</v>
      </c>
      <c r="H274" s="18" t="s">
        <v>19</v>
      </c>
      <c r="I274" s="17">
        <v>1990</v>
      </c>
      <c r="J274" s="17">
        <v>2000</v>
      </c>
      <c r="K274" s="17">
        <v>170</v>
      </c>
      <c r="L274" s="17">
        <v>0.7</v>
      </c>
      <c r="M274" s="20">
        <v>7.6</v>
      </c>
      <c r="N274" s="21">
        <v>1.8000000000000001E-4</v>
      </c>
      <c r="O274" s="22">
        <v>0.27400000000000002</v>
      </c>
      <c r="P274" s="23">
        <v>1.9899999999999999E-5</v>
      </c>
      <c r="Q274" s="20">
        <v>2.5604937671268999</v>
      </c>
      <c r="R274" s="22">
        <v>0.13453086076798701</v>
      </c>
      <c r="S274" s="25"/>
      <c r="T274" s="25"/>
      <c r="U274" s="25"/>
      <c r="V274" s="25"/>
      <c r="W274" s="25"/>
    </row>
    <row r="275" spans="1:26" x14ac:dyDescent="0.25">
      <c r="A275" s="17">
        <v>2018</v>
      </c>
      <c r="B275" s="17">
        <v>2689</v>
      </c>
      <c r="C275" s="18" t="s">
        <v>26</v>
      </c>
      <c r="D275" s="19">
        <v>43237</v>
      </c>
      <c r="E275" s="17">
        <v>7421</v>
      </c>
      <c r="F275" s="18" t="s">
        <v>20</v>
      </c>
      <c r="G275" s="18" t="s">
        <v>18</v>
      </c>
      <c r="H275" s="18" t="s">
        <v>42</v>
      </c>
      <c r="I275" s="17">
        <v>2015</v>
      </c>
      <c r="J275" s="17">
        <v>2000</v>
      </c>
      <c r="K275" s="17">
        <v>154</v>
      </c>
      <c r="L275" s="17">
        <v>0.7</v>
      </c>
      <c r="M275" s="20">
        <v>0.26</v>
      </c>
      <c r="N275" s="21">
        <v>3.9999999999999998E-6</v>
      </c>
      <c r="O275" s="22">
        <v>8.9999999999999993E-3</v>
      </c>
      <c r="P275" s="23">
        <v>3.9999999999999998E-7</v>
      </c>
      <c r="Q275" s="20">
        <v>7.1296292791678706E-2</v>
      </c>
      <c r="R275" s="22">
        <v>3.0895060392600801E-3</v>
      </c>
      <c r="S275" s="25">
        <f>Q274-Q275</f>
        <v>2.4891974743352212</v>
      </c>
      <c r="T275" s="25">
        <f>R274-R275</f>
        <v>0.13144135472872692</v>
      </c>
      <c r="U275" s="38">
        <f>S275/365</f>
        <v>6.8197191077677289E-3</v>
      </c>
      <c r="V275" s="38">
        <f>T275/365</f>
        <v>3.6011330062664908E-4</v>
      </c>
      <c r="W275" s="38">
        <f>V275*0.92</f>
        <v>3.3130423657651715E-4</v>
      </c>
      <c r="X275" s="25">
        <f>LOOKUP(G275,'Load Factor Adjustment'!$A$2:$A$15,'Load Factor Adjustment'!$D$2:$D$15)</f>
        <v>0.68571428571428572</v>
      </c>
      <c r="Y275" s="38">
        <f>U275*X275</f>
        <v>4.6763788167550144E-3</v>
      </c>
      <c r="Z275" s="38">
        <f>W275*X275</f>
        <v>2.2718004793818318E-4</v>
      </c>
    </row>
    <row r="276" spans="1:26" x14ac:dyDescent="0.25">
      <c r="A276" s="17">
        <v>2017</v>
      </c>
      <c r="B276" s="17">
        <v>2708</v>
      </c>
      <c r="C276" s="18" t="s">
        <v>27</v>
      </c>
      <c r="D276" s="19">
        <v>43237</v>
      </c>
      <c r="E276" s="17">
        <v>7240</v>
      </c>
      <c r="F276" s="18" t="s">
        <v>17</v>
      </c>
      <c r="G276" s="18" t="s">
        <v>18</v>
      </c>
      <c r="H276" s="18" t="s">
        <v>19</v>
      </c>
      <c r="I276" s="17">
        <v>1968</v>
      </c>
      <c r="J276" s="17">
        <v>200</v>
      </c>
      <c r="K276" s="17">
        <v>95</v>
      </c>
      <c r="L276" s="17">
        <v>0.7</v>
      </c>
      <c r="M276" s="20">
        <v>12.09</v>
      </c>
      <c r="N276" s="21">
        <v>2.7999999999999998E-4</v>
      </c>
      <c r="O276" s="22">
        <v>0.60499999999999998</v>
      </c>
      <c r="P276" s="23">
        <v>4.3999999999999999E-5</v>
      </c>
      <c r="Q276" s="20">
        <v>0.22157870335135399</v>
      </c>
      <c r="R276" s="22">
        <v>1.5836265496447999E-2</v>
      </c>
      <c r="S276" s="25"/>
      <c r="T276" s="25"/>
      <c r="U276" s="25"/>
      <c r="V276" s="25"/>
      <c r="W276" s="25"/>
    </row>
    <row r="277" spans="1:26" x14ac:dyDescent="0.25">
      <c r="A277" s="17">
        <v>2017</v>
      </c>
      <c r="B277" s="17">
        <v>2708</v>
      </c>
      <c r="C277" s="18" t="s">
        <v>27</v>
      </c>
      <c r="D277" s="19">
        <v>43237</v>
      </c>
      <c r="E277" s="17">
        <v>7241</v>
      </c>
      <c r="F277" s="18" t="s">
        <v>20</v>
      </c>
      <c r="G277" s="18" t="s">
        <v>18</v>
      </c>
      <c r="H277" s="18" t="s">
        <v>42</v>
      </c>
      <c r="I277" s="17">
        <v>2016</v>
      </c>
      <c r="J277" s="17">
        <v>200</v>
      </c>
      <c r="K277" s="17">
        <v>115</v>
      </c>
      <c r="L277" s="17">
        <v>0.7</v>
      </c>
      <c r="M277" s="20">
        <v>2.3199999999999998</v>
      </c>
      <c r="N277" s="21">
        <v>3.0000000000000001E-5</v>
      </c>
      <c r="O277" s="22">
        <v>0.112</v>
      </c>
      <c r="P277" s="23">
        <v>7.9999999999999996E-6</v>
      </c>
      <c r="Q277" s="20">
        <v>4.1705245005160103E-2</v>
      </c>
      <c r="R277" s="22">
        <v>2.1296296543561102E-3</v>
      </c>
      <c r="S277" s="25">
        <f>Q276-Q277</f>
        <v>0.17987345834619389</v>
      </c>
      <c r="T277" s="25">
        <f>R276-R277</f>
        <v>1.3706635842091889E-2</v>
      </c>
      <c r="U277" s="38">
        <f>S277/365</f>
        <v>4.9280399546902437E-4</v>
      </c>
      <c r="V277" s="38">
        <f>T277/365</f>
        <v>3.7552426964635314E-5</v>
      </c>
      <c r="W277" s="38">
        <f>V277*0.92</f>
        <v>3.4548232807464491E-5</v>
      </c>
      <c r="X277" s="25">
        <f>LOOKUP(G277,'Load Factor Adjustment'!$A$2:$A$15,'Load Factor Adjustment'!$D$2:$D$15)</f>
        <v>0.68571428571428572</v>
      </c>
      <c r="Y277" s="38">
        <f>U277*X277</f>
        <v>3.3792273975018813E-4</v>
      </c>
      <c r="Z277" s="38">
        <f>W277*X277</f>
        <v>2.3690216782261364E-5</v>
      </c>
    </row>
    <row r="278" spans="1:26" x14ac:dyDescent="0.25">
      <c r="A278" s="17">
        <v>2018</v>
      </c>
      <c r="B278" s="17">
        <v>2862</v>
      </c>
      <c r="C278" s="18" t="s">
        <v>27</v>
      </c>
      <c r="D278" s="19">
        <v>43237</v>
      </c>
      <c r="E278" s="17">
        <v>7218</v>
      </c>
      <c r="F278" s="18" t="s">
        <v>17</v>
      </c>
      <c r="G278" s="18" t="s">
        <v>18</v>
      </c>
      <c r="H278" s="18" t="s">
        <v>19</v>
      </c>
      <c r="I278" s="17">
        <v>1991</v>
      </c>
      <c r="J278" s="17">
        <v>900</v>
      </c>
      <c r="K278" s="17">
        <v>81</v>
      </c>
      <c r="L278" s="17">
        <v>0.7</v>
      </c>
      <c r="M278" s="20">
        <v>8.17</v>
      </c>
      <c r="N278" s="21">
        <v>1.9000000000000001E-4</v>
      </c>
      <c r="O278" s="22">
        <v>0.47899999999999998</v>
      </c>
      <c r="P278" s="23">
        <v>3.6100000000000003E-5</v>
      </c>
      <c r="Q278" s="20">
        <v>0.58781249840818695</v>
      </c>
      <c r="R278" s="22">
        <v>5.1311248164728401E-2</v>
      </c>
      <c r="S278" s="25"/>
      <c r="T278" s="25"/>
      <c r="U278" s="25"/>
      <c r="V278" s="25"/>
      <c r="W278" s="25"/>
    </row>
    <row r="279" spans="1:26" x14ac:dyDescent="0.25">
      <c r="A279" s="17">
        <v>2018</v>
      </c>
      <c r="B279" s="17">
        <v>2862</v>
      </c>
      <c r="C279" s="18" t="s">
        <v>27</v>
      </c>
      <c r="D279" s="19">
        <v>43237</v>
      </c>
      <c r="E279" s="17">
        <v>7219</v>
      </c>
      <c r="F279" s="18" t="s">
        <v>20</v>
      </c>
      <c r="G279" s="18" t="s">
        <v>18</v>
      </c>
      <c r="H279" s="18" t="s">
        <v>42</v>
      </c>
      <c r="I279" s="17">
        <v>2016</v>
      </c>
      <c r="J279" s="17">
        <v>900</v>
      </c>
      <c r="K279" s="17">
        <v>110</v>
      </c>
      <c r="L279" s="17">
        <v>0.7</v>
      </c>
      <c r="M279" s="20">
        <v>0.26</v>
      </c>
      <c r="N279" s="21">
        <v>3.9999999999999998E-6</v>
      </c>
      <c r="O279" s="22">
        <v>8.9999999999999993E-3</v>
      </c>
      <c r="P279" s="23">
        <v>3.9999999999999998E-7</v>
      </c>
      <c r="Q279" s="20">
        <v>2.1236110017489599E-2</v>
      </c>
      <c r="R279" s="22">
        <v>8.2499995796181098E-4</v>
      </c>
      <c r="S279" s="25">
        <f>Q278-Q279</f>
        <v>0.56657638839069735</v>
      </c>
      <c r="T279" s="25">
        <f>R278-R279</f>
        <v>5.0486248206766587E-2</v>
      </c>
      <c r="U279" s="38">
        <f>S279/365</f>
        <v>1.5522640777827325E-3</v>
      </c>
      <c r="V279" s="38">
        <f>T279/365</f>
        <v>1.3831848823771668E-4</v>
      </c>
      <c r="W279" s="38">
        <f>V279*0.92</f>
        <v>1.2725300917869935E-4</v>
      </c>
      <c r="X279" s="25">
        <f>LOOKUP(G279,'Load Factor Adjustment'!$A$2:$A$15,'Load Factor Adjustment'!$D$2:$D$15)</f>
        <v>0.68571428571428572</v>
      </c>
      <c r="Y279" s="38">
        <f>U279*X279</f>
        <v>1.064409653336731E-3</v>
      </c>
      <c r="Z279" s="38">
        <f>W279*X279</f>
        <v>8.7259206293965267E-5</v>
      </c>
    </row>
    <row r="280" spans="1:26" x14ac:dyDescent="0.25">
      <c r="A280" s="17">
        <v>2018</v>
      </c>
      <c r="B280" s="17">
        <v>2717</v>
      </c>
      <c r="C280" s="18" t="s">
        <v>16</v>
      </c>
      <c r="D280" s="19">
        <v>43238</v>
      </c>
      <c r="E280" s="17">
        <v>7278</v>
      </c>
      <c r="F280" s="18" t="s">
        <v>17</v>
      </c>
      <c r="G280" s="18" t="s">
        <v>18</v>
      </c>
      <c r="H280" s="18" t="s">
        <v>19</v>
      </c>
      <c r="I280" s="17">
        <v>1978</v>
      </c>
      <c r="J280" s="17">
        <v>280</v>
      </c>
      <c r="K280" s="17">
        <v>97</v>
      </c>
      <c r="L280" s="17">
        <v>0.7</v>
      </c>
      <c r="M280" s="20">
        <v>12.09</v>
      </c>
      <c r="N280" s="21">
        <v>2.7999999999999998E-4</v>
      </c>
      <c r="O280" s="22">
        <v>0.60499999999999998</v>
      </c>
      <c r="P280" s="23">
        <v>4.3999999999999999E-5</v>
      </c>
      <c r="Q280" s="20">
        <v>0.32378240697188798</v>
      </c>
      <c r="R280" s="22">
        <v>2.3744043291660601E-2</v>
      </c>
      <c r="S280" s="25"/>
      <c r="T280" s="25"/>
      <c r="U280" s="25"/>
      <c r="V280" s="25"/>
      <c r="W280" s="25"/>
    </row>
    <row r="281" spans="1:26" x14ac:dyDescent="0.25">
      <c r="A281" s="17">
        <v>2018</v>
      </c>
      <c r="B281" s="17">
        <v>2717</v>
      </c>
      <c r="C281" s="18" t="s">
        <v>16</v>
      </c>
      <c r="D281" s="19">
        <v>43238</v>
      </c>
      <c r="E281" s="17">
        <v>7279</v>
      </c>
      <c r="F281" s="18" t="s">
        <v>20</v>
      </c>
      <c r="G281" s="18" t="s">
        <v>18</v>
      </c>
      <c r="H281" s="18" t="s">
        <v>42</v>
      </c>
      <c r="I281" s="17">
        <v>2017</v>
      </c>
      <c r="J281" s="17">
        <v>280</v>
      </c>
      <c r="K281" s="17">
        <v>99</v>
      </c>
      <c r="L281" s="17">
        <v>0.7</v>
      </c>
      <c r="M281" s="20">
        <v>0.26</v>
      </c>
      <c r="N281" s="21">
        <v>3.4999999999999999E-6</v>
      </c>
      <c r="O281" s="22">
        <v>8.9999999999999993E-3</v>
      </c>
      <c r="P281" s="23">
        <v>8.9999999999999996E-7</v>
      </c>
      <c r="Q281" s="20">
        <v>5.6659163676338799E-3</v>
      </c>
      <c r="R281" s="22">
        <v>2.19449987227188E-4</v>
      </c>
      <c r="S281" s="25">
        <f>Q280-Q281</f>
        <v>0.31811649060425412</v>
      </c>
      <c r="T281" s="25">
        <f>R280-R281</f>
        <v>2.3524593304433412E-2</v>
      </c>
      <c r="U281" s="38">
        <f>S281/365</f>
        <v>8.7155202905275103E-4</v>
      </c>
      <c r="V281" s="38">
        <f>T281/365</f>
        <v>6.4450940560091544E-5</v>
      </c>
      <c r="W281" s="38">
        <f>V281*0.92</f>
        <v>5.9294865315284221E-5</v>
      </c>
      <c r="X281" s="25">
        <f>LOOKUP(G281,'Load Factor Adjustment'!$A$2:$A$15,'Load Factor Adjustment'!$D$2:$D$15)</f>
        <v>0.68571428571428572</v>
      </c>
      <c r="Y281" s="38">
        <f>U281*X281</f>
        <v>5.9763567706474358E-4</v>
      </c>
      <c r="Z281" s="38">
        <f>W281*X281</f>
        <v>4.0659336216194898E-5</v>
      </c>
    </row>
    <row r="282" spans="1:26" x14ac:dyDescent="0.25">
      <c r="A282" s="17">
        <v>2018</v>
      </c>
      <c r="B282" s="17">
        <v>2695</v>
      </c>
      <c r="C282" s="18" t="s">
        <v>25</v>
      </c>
      <c r="D282" s="19">
        <v>43241</v>
      </c>
      <c r="E282" s="17">
        <v>7319</v>
      </c>
      <c r="F282" s="18" t="s">
        <v>17</v>
      </c>
      <c r="G282" s="18" t="s">
        <v>18</v>
      </c>
      <c r="H282" s="18" t="s">
        <v>19</v>
      </c>
      <c r="I282" s="17">
        <v>1965</v>
      </c>
      <c r="J282" s="17">
        <v>100</v>
      </c>
      <c r="K282" s="17">
        <v>112</v>
      </c>
      <c r="L282" s="17">
        <v>0.7</v>
      </c>
      <c r="M282" s="20">
        <v>12.09</v>
      </c>
      <c r="N282" s="21">
        <v>2.7999999999999998E-4</v>
      </c>
      <c r="O282" s="22">
        <v>0.60499999999999998</v>
      </c>
      <c r="P282" s="23">
        <v>4.3999999999999999E-5</v>
      </c>
      <c r="Q282" s="20">
        <v>0.11851604905790999</v>
      </c>
      <c r="R282" s="22">
        <v>7.4338272159544302E-3</v>
      </c>
      <c r="S282" s="25"/>
      <c r="T282" s="25"/>
      <c r="U282" s="25"/>
      <c r="V282" s="25"/>
      <c r="W282" s="25"/>
    </row>
    <row r="283" spans="1:26" x14ac:dyDescent="0.25">
      <c r="A283" s="17">
        <v>2018</v>
      </c>
      <c r="B283" s="17">
        <v>2695</v>
      </c>
      <c r="C283" s="18" t="s">
        <v>25</v>
      </c>
      <c r="D283" s="19">
        <v>43241</v>
      </c>
      <c r="E283" s="17">
        <v>7320</v>
      </c>
      <c r="F283" s="18" t="s">
        <v>20</v>
      </c>
      <c r="G283" s="18" t="s">
        <v>18</v>
      </c>
      <c r="H283" s="18" t="s">
        <v>42</v>
      </c>
      <c r="I283" s="17">
        <v>2017</v>
      </c>
      <c r="J283" s="17">
        <v>100</v>
      </c>
      <c r="K283" s="17">
        <v>100</v>
      </c>
      <c r="L283" s="17">
        <v>0.7</v>
      </c>
      <c r="M283" s="20">
        <v>0.26</v>
      </c>
      <c r="N283" s="21">
        <v>3.9999999999999998E-6</v>
      </c>
      <c r="O283" s="22">
        <v>8.9999999999999993E-3</v>
      </c>
      <c r="P283" s="23">
        <v>3.9999999999999998E-7</v>
      </c>
      <c r="Q283" s="20">
        <v>2.0216048302189398E-3</v>
      </c>
      <c r="R283" s="22">
        <v>7.0987650140678804E-5</v>
      </c>
      <c r="S283" s="25">
        <f>Q282-Q283</f>
        <v>0.11649444422769105</v>
      </c>
      <c r="T283" s="25">
        <f>R282-R283</f>
        <v>7.3628395658137512E-3</v>
      </c>
      <c r="U283" s="38">
        <f>S283/365</f>
        <v>3.1916286089778368E-4</v>
      </c>
      <c r="V283" s="38">
        <f>T283/365</f>
        <v>2.0172163194010276E-5</v>
      </c>
      <c r="W283" s="38">
        <f>V283*0.92</f>
        <v>1.8558390138489454E-5</v>
      </c>
      <c r="X283" s="25">
        <f>LOOKUP(G283,'Load Factor Adjustment'!$A$2:$A$15,'Load Factor Adjustment'!$D$2:$D$15)</f>
        <v>0.68571428571428572</v>
      </c>
      <c r="Y283" s="38">
        <f>U283*X283</f>
        <v>2.1885453318705165E-4</v>
      </c>
      <c r="Z283" s="38">
        <f>W283*X283</f>
        <v>1.272575323782134E-5</v>
      </c>
    </row>
    <row r="284" spans="1:26" x14ac:dyDescent="0.25">
      <c r="A284" s="17">
        <v>2017</v>
      </c>
      <c r="B284" s="17">
        <v>2800</v>
      </c>
      <c r="C284" s="18" t="s">
        <v>16</v>
      </c>
      <c r="D284" s="19">
        <v>43241</v>
      </c>
      <c r="E284" s="17">
        <v>7192</v>
      </c>
      <c r="F284" s="18" t="s">
        <v>17</v>
      </c>
      <c r="G284" s="18" t="s">
        <v>18</v>
      </c>
      <c r="H284" s="18" t="s">
        <v>19</v>
      </c>
      <c r="I284" s="17">
        <v>1977</v>
      </c>
      <c r="J284" s="17">
        <v>950</v>
      </c>
      <c r="K284" s="17">
        <v>60</v>
      </c>
      <c r="L284" s="17">
        <v>0.7</v>
      </c>
      <c r="M284" s="20">
        <v>12.09</v>
      </c>
      <c r="N284" s="21">
        <v>2.7999999999999998E-4</v>
      </c>
      <c r="O284" s="22">
        <v>0.60499999999999998</v>
      </c>
      <c r="P284" s="23">
        <v>4.3999999999999999E-5</v>
      </c>
      <c r="Q284" s="20">
        <v>0.679513887974874</v>
      </c>
      <c r="R284" s="22">
        <v>4.9831018690156603E-2</v>
      </c>
      <c r="S284" s="25"/>
      <c r="T284" s="25"/>
      <c r="U284" s="25"/>
      <c r="V284" s="25"/>
      <c r="W284" s="25"/>
    </row>
    <row r="285" spans="1:26" x14ac:dyDescent="0.25">
      <c r="A285" s="17">
        <v>2017</v>
      </c>
      <c r="B285" s="17">
        <v>2800</v>
      </c>
      <c r="C285" s="18" t="s">
        <v>16</v>
      </c>
      <c r="D285" s="19">
        <v>43241</v>
      </c>
      <c r="E285" s="17">
        <v>7193</v>
      </c>
      <c r="F285" s="18" t="s">
        <v>20</v>
      </c>
      <c r="G285" s="18" t="s">
        <v>18</v>
      </c>
      <c r="H285" s="18" t="s">
        <v>42</v>
      </c>
      <c r="I285" s="17">
        <v>2018</v>
      </c>
      <c r="J285" s="17">
        <v>950</v>
      </c>
      <c r="K285" s="17">
        <v>55</v>
      </c>
      <c r="L285" s="17">
        <v>0.7</v>
      </c>
      <c r="M285" s="20">
        <v>2.74</v>
      </c>
      <c r="N285" s="21">
        <v>3.6000000000000001E-5</v>
      </c>
      <c r="O285" s="22">
        <v>8.9999999999999993E-3</v>
      </c>
      <c r="P285" s="23">
        <v>8.9999999999999996E-7</v>
      </c>
      <c r="Q285" s="20">
        <v>0.11736091683956899</v>
      </c>
      <c r="R285" s="22">
        <v>5.3519962325419303E-4</v>
      </c>
      <c r="S285" s="25">
        <f>Q284-Q285</f>
        <v>0.56215297113530505</v>
      </c>
      <c r="T285" s="25">
        <f>R284-R285</f>
        <v>4.9295819066902412E-2</v>
      </c>
      <c r="U285" s="38">
        <f>S285/365</f>
        <v>1.5401451263980961E-3</v>
      </c>
      <c r="V285" s="38">
        <f>T285/365</f>
        <v>1.3505703853945866E-4</v>
      </c>
      <c r="W285" s="38">
        <f>V285*0.92</f>
        <v>1.2425247545630198E-4</v>
      </c>
      <c r="X285" s="25">
        <f>LOOKUP(G285,'Load Factor Adjustment'!$A$2:$A$15,'Load Factor Adjustment'!$D$2:$D$15)</f>
        <v>0.68571428571428572</v>
      </c>
      <c r="Y285" s="38">
        <f>U285*X285</f>
        <v>1.0560995152444088E-3</v>
      </c>
      <c r="Z285" s="38">
        <f>W285*X285</f>
        <v>8.5201697455749933E-5</v>
      </c>
    </row>
    <row r="286" spans="1:26" x14ac:dyDescent="0.25">
      <c r="A286" s="17">
        <v>2017</v>
      </c>
      <c r="B286" s="17">
        <v>2801</v>
      </c>
      <c r="C286" s="18" t="s">
        <v>16</v>
      </c>
      <c r="D286" s="19">
        <v>43241</v>
      </c>
      <c r="E286" s="17">
        <v>7194</v>
      </c>
      <c r="F286" s="18" t="s">
        <v>17</v>
      </c>
      <c r="G286" s="18" t="s">
        <v>18</v>
      </c>
      <c r="H286" s="18" t="s">
        <v>19</v>
      </c>
      <c r="I286" s="17">
        <v>1976</v>
      </c>
      <c r="J286" s="17">
        <v>950</v>
      </c>
      <c r="K286" s="17">
        <v>121</v>
      </c>
      <c r="L286" s="17">
        <v>0.7</v>
      </c>
      <c r="M286" s="20">
        <v>11.16</v>
      </c>
      <c r="N286" s="21">
        <v>2.5999999999999998E-4</v>
      </c>
      <c r="O286" s="22">
        <v>0.39600000000000002</v>
      </c>
      <c r="P286" s="23">
        <v>2.8799999999999999E-5</v>
      </c>
      <c r="Q286" s="20">
        <v>1.26657866935342</v>
      </c>
      <c r="R286" s="22">
        <v>6.5776942282138706E-2</v>
      </c>
      <c r="S286" s="25"/>
      <c r="T286" s="25"/>
      <c r="U286" s="25"/>
      <c r="V286" s="25"/>
      <c r="W286" s="25"/>
    </row>
    <row r="287" spans="1:26" x14ac:dyDescent="0.25">
      <c r="A287" s="17">
        <v>2017</v>
      </c>
      <c r="B287" s="17">
        <v>2801</v>
      </c>
      <c r="C287" s="18" t="s">
        <v>16</v>
      </c>
      <c r="D287" s="19">
        <v>43241</v>
      </c>
      <c r="E287" s="17">
        <v>7195</v>
      </c>
      <c r="F287" s="18" t="s">
        <v>20</v>
      </c>
      <c r="G287" s="18" t="s">
        <v>18</v>
      </c>
      <c r="H287" s="18" t="s">
        <v>42</v>
      </c>
      <c r="I287" s="17">
        <v>2017</v>
      </c>
      <c r="J287" s="17">
        <v>950</v>
      </c>
      <c r="K287" s="17">
        <v>115</v>
      </c>
      <c r="L287" s="17">
        <v>0.7</v>
      </c>
      <c r="M287" s="20">
        <v>0.26</v>
      </c>
      <c r="N287" s="21">
        <v>3.9999999999999998E-6</v>
      </c>
      <c r="O287" s="22">
        <v>8.9999999999999993E-3</v>
      </c>
      <c r="P287" s="23">
        <v>3.9999999999999998E-7</v>
      </c>
      <c r="Q287" s="20">
        <v>2.35190960137238E-2</v>
      </c>
      <c r="R287" s="22">
        <v>9.1884640418160904E-4</v>
      </c>
      <c r="S287" s="25">
        <f>Q286-Q287</f>
        <v>1.2430595733396963</v>
      </c>
      <c r="T287" s="25">
        <f>R286-R287</f>
        <v>6.48580958779571E-2</v>
      </c>
      <c r="U287" s="38">
        <f>S287/365</f>
        <v>3.4056426666840994E-3</v>
      </c>
      <c r="V287" s="38">
        <f>T287/365</f>
        <v>1.7769341336426603E-4</v>
      </c>
      <c r="W287" s="38">
        <f>V287*0.92</f>
        <v>1.6347794029512476E-4</v>
      </c>
      <c r="X287" s="25">
        <f>LOOKUP(G287,'Load Factor Adjustment'!$A$2:$A$15,'Load Factor Adjustment'!$D$2:$D$15)</f>
        <v>0.68571428571428572</v>
      </c>
      <c r="Y287" s="38">
        <f>U287*X287</f>
        <v>2.3352978285833825E-3</v>
      </c>
      <c r="Z287" s="38">
        <f>W287*X287</f>
        <v>1.1209915905951412E-4</v>
      </c>
    </row>
    <row r="288" spans="1:26" x14ac:dyDescent="0.25">
      <c r="A288" s="17">
        <v>2018</v>
      </c>
      <c r="B288" s="17">
        <v>2860</v>
      </c>
      <c r="C288" s="18" t="s">
        <v>27</v>
      </c>
      <c r="D288" s="19">
        <v>43241</v>
      </c>
      <c r="E288" s="17">
        <v>7222</v>
      </c>
      <c r="F288" s="18" t="s">
        <v>17</v>
      </c>
      <c r="G288" s="18" t="s">
        <v>18</v>
      </c>
      <c r="H288" s="18" t="s">
        <v>19</v>
      </c>
      <c r="I288" s="17">
        <v>1982</v>
      </c>
      <c r="J288" s="17">
        <v>500</v>
      </c>
      <c r="K288" s="17">
        <v>80</v>
      </c>
      <c r="L288" s="17">
        <v>0.7</v>
      </c>
      <c r="M288" s="20">
        <v>12.09</v>
      </c>
      <c r="N288" s="21">
        <v>2.7999999999999998E-4</v>
      </c>
      <c r="O288" s="22">
        <v>0.60499999999999998</v>
      </c>
      <c r="P288" s="23">
        <v>4.3999999999999999E-5</v>
      </c>
      <c r="Q288" s="20">
        <v>0.47685185121043799</v>
      </c>
      <c r="R288" s="22">
        <v>3.4969135922916901E-2</v>
      </c>
      <c r="S288" s="25"/>
      <c r="T288" s="25"/>
      <c r="U288" s="25"/>
      <c r="V288" s="25"/>
      <c r="W288" s="25"/>
    </row>
    <row r="289" spans="1:26" x14ac:dyDescent="0.25">
      <c r="A289" s="17">
        <v>2018</v>
      </c>
      <c r="B289" s="17">
        <v>2860</v>
      </c>
      <c r="C289" s="18" t="s">
        <v>27</v>
      </c>
      <c r="D289" s="19">
        <v>43241</v>
      </c>
      <c r="E289" s="17">
        <v>7223</v>
      </c>
      <c r="F289" s="18" t="s">
        <v>20</v>
      </c>
      <c r="G289" s="18" t="s">
        <v>18</v>
      </c>
      <c r="H289" s="18" t="s">
        <v>42</v>
      </c>
      <c r="I289" s="17">
        <v>2018</v>
      </c>
      <c r="J289" s="17">
        <v>500</v>
      </c>
      <c r="K289" s="17">
        <v>100</v>
      </c>
      <c r="L289" s="17">
        <v>0.7</v>
      </c>
      <c r="M289" s="20">
        <v>0.26</v>
      </c>
      <c r="N289" s="21">
        <v>3.9999999999999998E-6</v>
      </c>
      <c r="O289" s="22">
        <v>8.9999999999999993E-3</v>
      </c>
      <c r="P289" s="23">
        <v>3.9999999999999998E-7</v>
      </c>
      <c r="Q289" s="20">
        <v>1.0416666120367899E-2</v>
      </c>
      <c r="R289" s="22">
        <v>3.8580244806932598E-4</v>
      </c>
      <c r="S289" s="25">
        <f>Q288-Q289</f>
        <v>0.46643518509007009</v>
      </c>
      <c r="T289" s="25">
        <f>R288-R289</f>
        <v>3.4583333474847572E-2</v>
      </c>
      <c r="U289" s="38">
        <f>S289/365</f>
        <v>1.2779046166851236E-3</v>
      </c>
      <c r="V289" s="38">
        <f>T289/365</f>
        <v>9.4748858835198821E-5</v>
      </c>
      <c r="W289" s="38">
        <f>V289*0.92</f>
        <v>8.7168950128382915E-5</v>
      </c>
      <c r="X289" s="25">
        <f>LOOKUP(G289,'Load Factor Adjustment'!$A$2:$A$15,'Load Factor Adjustment'!$D$2:$D$15)</f>
        <v>0.68571428571428572</v>
      </c>
      <c r="Y289" s="38">
        <f>U289*X289</f>
        <v>8.7627745144122767E-4</v>
      </c>
      <c r="Z289" s="38">
        <f>W289*X289</f>
        <v>5.9772994373748282E-5</v>
      </c>
    </row>
    <row r="290" spans="1:26" x14ac:dyDescent="0.25">
      <c r="A290" s="17">
        <v>2018</v>
      </c>
      <c r="B290" s="17">
        <v>2716</v>
      </c>
      <c r="C290" s="18" t="s">
        <v>16</v>
      </c>
      <c r="D290" s="19">
        <v>43243</v>
      </c>
      <c r="E290" s="17">
        <v>7286</v>
      </c>
      <c r="F290" s="18" t="s">
        <v>17</v>
      </c>
      <c r="G290" s="18" t="s">
        <v>18</v>
      </c>
      <c r="H290" s="18" t="s">
        <v>19</v>
      </c>
      <c r="I290" s="17">
        <v>1972</v>
      </c>
      <c r="J290" s="17">
        <v>300</v>
      </c>
      <c r="K290" s="17">
        <v>93</v>
      </c>
      <c r="L290" s="17">
        <v>0.7</v>
      </c>
      <c r="M290" s="20">
        <v>12.09</v>
      </c>
      <c r="N290" s="21">
        <v>2.7999999999999998E-4</v>
      </c>
      <c r="O290" s="22">
        <v>0.60499999999999998</v>
      </c>
      <c r="P290" s="23">
        <v>4.3999999999999999E-5</v>
      </c>
      <c r="Q290" s="20">
        <v>0.33260416621928102</v>
      </c>
      <c r="R290" s="22">
        <v>2.43909723062345E-2</v>
      </c>
      <c r="S290" s="25"/>
      <c r="T290" s="25"/>
      <c r="U290" s="25"/>
      <c r="V290" s="25"/>
      <c r="W290" s="25"/>
    </row>
    <row r="291" spans="1:26" x14ac:dyDescent="0.25">
      <c r="A291" s="17">
        <v>2018</v>
      </c>
      <c r="B291" s="17">
        <v>2716</v>
      </c>
      <c r="C291" s="18" t="s">
        <v>16</v>
      </c>
      <c r="D291" s="19">
        <v>43243</v>
      </c>
      <c r="E291" s="17">
        <v>7288</v>
      </c>
      <c r="F291" s="18" t="s">
        <v>20</v>
      </c>
      <c r="G291" s="18" t="s">
        <v>18</v>
      </c>
      <c r="H291" s="18" t="s">
        <v>42</v>
      </c>
      <c r="I291" s="17">
        <v>2016</v>
      </c>
      <c r="J291" s="17">
        <v>300</v>
      </c>
      <c r="K291" s="17">
        <v>107</v>
      </c>
      <c r="L291" s="17">
        <v>0.7</v>
      </c>
      <c r="M291" s="20">
        <v>0.26</v>
      </c>
      <c r="N291" s="21">
        <v>3.9999999999999998E-6</v>
      </c>
      <c r="O291" s="22">
        <v>8.9999999999999993E-3</v>
      </c>
      <c r="P291" s="23">
        <v>3.9999999999999998E-7</v>
      </c>
      <c r="Q291" s="20">
        <v>6.5884255771394996E-3</v>
      </c>
      <c r="R291" s="22">
        <v>2.3777776430604301E-4</v>
      </c>
      <c r="S291" s="25">
        <f>Q290-Q291</f>
        <v>0.3260157406421415</v>
      </c>
      <c r="T291" s="25">
        <f>R290-R291</f>
        <v>2.4153194541928456E-2</v>
      </c>
      <c r="U291" s="38">
        <f>S291/365</f>
        <v>8.9319380997846985E-4</v>
      </c>
      <c r="V291" s="38">
        <f>T291/365</f>
        <v>6.6173135731310839E-5</v>
      </c>
      <c r="W291" s="38">
        <f>V291*0.92</f>
        <v>6.0879284872805972E-5</v>
      </c>
      <c r="X291" s="25">
        <f>LOOKUP(G291,'Load Factor Adjustment'!$A$2:$A$15,'Load Factor Adjustment'!$D$2:$D$15)</f>
        <v>0.68571428571428572</v>
      </c>
      <c r="Y291" s="38">
        <f>U291*X291</f>
        <v>6.1247575541380792E-4</v>
      </c>
      <c r="Z291" s="38">
        <f>W291*X291</f>
        <v>4.1745795341352667E-5</v>
      </c>
    </row>
    <row r="292" spans="1:26" x14ac:dyDescent="0.25">
      <c r="A292" s="17">
        <v>2018</v>
      </c>
      <c r="B292" s="17">
        <v>2728</v>
      </c>
      <c r="C292" s="18" t="s">
        <v>16</v>
      </c>
      <c r="D292" s="19">
        <v>43243</v>
      </c>
      <c r="E292" s="17">
        <v>7260</v>
      </c>
      <c r="F292" s="18" t="s">
        <v>17</v>
      </c>
      <c r="G292" s="18" t="s">
        <v>18</v>
      </c>
      <c r="H292" s="18" t="s">
        <v>19</v>
      </c>
      <c r="I292" s="17">
        <v>1985</v>
      </c>
      <c r="J292" s="17">
        <v>110</v>
      </c>
      <c r="K292" s="17">
        <v>97</v>
      </c>
      <c r="L292" s="17">
        <v>0.7</v>
      </c>
      <c r="M292" s="20">
        <v>12.09</v>
      </c>
      <c r="N292" s="21">
        <v>2.7999999999999998E-4</v>
      </c>
      <c r="O292" s="22">
        <v>0.60499999999999998</v>
      </c>
      <c r="P292" s="23">
        <v>4.3999999999999999E-5</v>
      </c>
      <c r="Q292" s="20">
        <v>0.10917320027170101</v>
      </c>
      <c r="R292" s="22">
        <v>6.4951978977527596E-3</v>
      </c>
      <c r="S292" s="25"/>
      <c r="T292" s="25"/>
      <c r="U292" s="25"/>
      <c r="V292" s="25"/>
      <c r="W292" s="25"/>
    </row>
    <row r="293" spans="1:26" x14ac:dyDescent="0.25">
      <c r="A293" s="17">
        <v>2018</v>
      </c>
      <c r="B293" s="17">
        <v>2728</v>
      </c>
      <c r="C293" s="18" t="s">
        <v>16</v>
      </c>
      <c r="D293" s="19">
        <v>43243</v>
      </c>
      <c r="E293" s="17">
        <v>7261</v>
      </c>
      <c r="F293" s="18" t="s">
        <v>20</v>
      </c>
      <c r="G293" s="18" t="s">
        <v>18</v>
      </c>
      <c r="H293" s="18" t="s">
        <v>42</v>
      </c>
      <c r="I293" s="17">
        <v>2017</v>
      </c>
      <c r="J293" s="17">
        <v>110</v>
      </c>
      <c r="K293" s="17">
        <v>106</v>
      </c>
      <c r="L293" s="17">
        <v>0.7</v>
      </c>
      <c r="M293" s="20">
        <v>2.3199999999999998</v>
      </c>
      <c r="N293" s="21">
        <v>3.0000000000000001E-5</v>
      </c>
      <c r="O293" s="22">
        <v>0.112</v>
      </c>
      <c r="P293" s="23">
        <v>7.9999999999999996E-6</v>
      </c>
      <c r="Q293" s="20">
        <v>2.1021287617897601E-2</v>
      </c>
      <c r="R293" s="22">
        <v>1.0472407539093499E-3</v>
      </c>
      <c r="S293" s="25">
        <f>Q292-Q293</f>
        <v>8.8151912653803399E-2</v>
      </c>
      <c r="T293" s="25">
        <f>R292-R293</f>
        <v>5.4479571438434092E-3</v>
      </c>
      <c r="U293" s="38">
        <f>S293/365</f>
        <v>2.4151208946247507E-4</v>
      </c>
      <c r="V293" s="38">
        <f>T293/365</f>
        <v>1.4925909983132628E-5</v>
      </c>
      <c r="W293" s="38">
        <f>V293*0.92</f>
        <v>1.3731837184482018E-5</v>
      </c>
      <c r="X293" s="25">
        <f>LOOKUP(G293,'Load Factor Adjustment'!$A$2:$A$15,'Load Factor Adjustment'!$D$2:$D$15)</f>
        <v>0.68571428571428572</v>
      </c>
      <c r="Y293" s="38">
        <f>U293*X293</f>
        <v>1.6560828991712577E-4</v>
      </c>
      <c r="Z293" s="38">
        <f>W293*X293</f>
        <v>9.4161169265019561E-6</v>
      </c>
    </row>
    <row r="294" spans="1:26" x14ac:dyDescent="0.25">
      <c r="A294" s="17">
        <v>2018</v>
      </c>
      <c r="B294" s="17">
        <v>2819</v>
      </c>
      <c r="C294" s="18" t="s">
        <v>16</v>
      </c>
      <c r="D294" s="19">
        <v>43244</v>
      </c>
      <c r="E294" s="17">
        <v>7674</v>
      </c>
      <c r="F294" s="18" t="s">
        <v>17</v>
      </c>
      <c r="G294" s="18" t="s">
        <v>18</v>
      </c>
      <c r="H294" s="18" t="s">
        <v>19</v>
      </c>
      <c r="I294" s="17">
        <v>1977</v>
      </c>
      <c r="J294" s="17">
        <v>800</v>
      </c>
      <c r="K294" s="17">
        <v>88</v>
      </c>
      <c r="L294" s="17">
        <v>0.7</v>
      </c>
      <c r="M294" s="20">
        <v>12.09</v>
      </c>
      <c r="N294" s="21">
        <v>2.7999999999999998E-4</v>
      </c>
      <c r="O294" s="22">
        <v>0.60499999999999998</v>
      </c>
      <c r="P294" s="23">
        <v>4.3999999999999999E-5</v>
      </c>
      <c r="Q294" s="20">
        <v>0.83925925813037106</v>
      </c>
      <c r="R294" s="22">
        <v>6.1545679224333703E-2</v>
      </c>
      <c r="S294" s="25"/>
      <c r="T294" s="25"/>
      <c r="U294" s="25"/>
      <c r="V294" s="25"/>
      <c r="W294" s="25"/>
    </row>
    <row r="295" spans="1:26" x14ac:dyDescent="0.25">
      <c r="A295" s="17">
        <v>2018</v>
      </c>
      <c r="B295" s="17">
        <v>2819</v>
      </c>
      <c r="C295" s="18" t="s">
        <v>16</v>
      </c>
      <c r="D295" s="19">
        <v>43244</v>
      </c>
      <c r="E295" s="17">
        <v>7675</v>
      </c>
      <c r="F295" s="18" t="s">
        <v>20</v>
      </c>
      <c r="G295" s="18" t="s">
        <v>18</v>
      </c>
      <c r="H295" s="18" t="s">
        <v>42</v>
      </c>
      <c r="I295" s="17">
        <v>2017</v>
      </c>
      <c r="J295" s="17">
        <v>800</v>
      </c>
      <c r="K295" s="17">
        <v>106</v>
      </c>
      <c r="L295" s="17">
        <v>0.7</v>
      </c>
      <c r="M295" s="20">
        <v>0.26</v>
      </c>
      <c r="N295" s="21">
        <v>3.9999999999999998E-6</v>
      </c>
      <c r="O295" s="22">
        <v>8.9999999999999993E-3</v>
      </c>
      <c r="P295" s="23">
        <v>3.9999999999999998E-7</v>
      </c>
      <c r="Q295" s="20">
        <v>1.8059258325059599E-2</v>
      </c>
      <c r="R295" s="22">
        <v>6.9358021097504197E-4</v>
      </c>
      <c r="S295" s="25">
        <f>Q294-Q295</f>
        <v>0.82119999980531144</v>
      </c>
      <c r="T295" s="25">
        <f>R294-R295</f>
        <v>6.0852099013358661E-2</v>
      </c>
      <c r="U295" s="38">
        <f>S295/365</f>
        <v>2.2498630131652366E-3</v>
      </c>
      <c r="V295" s="38">
        <f>T295/365</f>
        <v>1.6671807948865386E-4</v>
      </c>
      <c r="W295" s="38">
        <f>V295*0.92</f>
        <v>1.5338063312956155E-4</v>
      </c>
      <c r="X295" s="25">
        <f>LOOKUP(G295,'Load Factor Adjustment'!$A$2:$A$15,'Load Factor Adjustment'!$D$2:$D$15)</f>
        <v>0.68571428571428572</v>
      </c>
      <c r="Y295" s="38">
        <f>U295*X295</f>
        <v>1.5427632090275908E-3</v>
      </c>
      <c r="Z295" s="38">
        <f>W295*X295</f>
        <v>1.051752912888422E-4</v>
      </c>
    </row>
    <row r="296" spans="1:26" x14ac:dyDescent="0.25">
      <c r="A296" s="17">
        <v>2018</v>
      </c>
      <c r="B296" s="17">
        <v>2822</v>
      </c>
      <c r="C296" s="18" t="s">
        <v>16</v>
      </c>
      <c r="D296" s="19">
        <v>43244</v>
      </c>
      <c r="E296" s="17">
        <v>7680</v>
      </c>
      <c r="F296" s="18" t="s">
        <v>17</v>
      </c>
      <c r="G296" s="18" t="s">
        <v>18</v>
      </c>
      <c r="H296" s="18" t="s">
        <v>19</v>
      </c>
      <c r="I296" s="17">
        <v>1972</v>
      </c>
      <c r="J296" s="17">
        <v>800</v>
      </c>
      <c r="K296" s="17">
        <v>49</v>
      </c>
      <c r="L296" s="17">
        <v>0.7</v>
      </c>
      <c r="M296" s="20">
        <v>6.51</v>
      </c>
      <c r="N296" s="21">
        <v>9.7999999999999997E-5</v>
      </c>
      <c r="O296" s="22">
        <v>0.54700000000000004</v>
      </c>
      <c r="P296" s="23">
        <v>4.2400000000000001E-5</v>
      </c>
      <c r="Q296" s="20">
        <v>0.23247777957900001</v>
      </c>
      <c r="R296" s="22">
        <v>3.1934690204189299E-2</v>
      </c>
      <c r="S296" s="25"/>
      <c r="T296" s="25"/>
      <c r="U296" s="25"/>
      <c r="V296" s="25"/>
      <c r="W296" s="25"/>
    </row>
    <row r="297" spans="1:26" x14ac:dyDescent="0.25">
      <c r="A297" s="17">
        <v>2018</v>
      </c>
      <c r="B297" s="17">
        <v>2822</v>
      </c>
      <c r="C297" s="18" t="s">
        <v>16</v>
      </c>
      <c r="D297" s="19">
        <v>43244</v>
      </c>
      <c r="E297" s="17">
        <v>7681</v>
      </c>
      <c r="F297" s="18" t="s">
        <v>20</v>
      </c>
      <c r="G297" s="18" t="s">
        <v>18</v>
      </c>
      <c r="H297" s="18" t="s">
        <v>42</v>
      </c>
      <c r="I297" s="17">
        <v>2018</v>
      </c>
      <c r="J297" s="17">
        <v>800</v>
      </c>
      <c r="K297" s="17">
        <v>58</v>
      </c>
      <c r="L297" s="17">
        <v>0.7</v>
      </c>
      <c r="M297" s="20">
        <v>2.74</v>
      </c>
      <c r="N297" s="21">
        <v>3.6000000000000001E-5</v>
      </c>
      <c r="O297" s="22">
        <v>8.9999999999999993E-3</v>
      </c>
      <c r="P297" s="23">
        <v>8.9999999999999996E-7</v>
      </c>
      <c r="Q297" s="20">
        <v>0.103254319753039</v>
      </c>
      <c r="R297" s="22">
        <v>4.5111108597614902E-4</v>
      </c>
      <c r="S297" s="25">
        <f>Q296-Q297</f>
        <v>0.12922345982596101</v>
      </c>
      <c r="T297" s="25">
        <f>R296-R297</f>
        <v>3.1483579118213152E-2</v>
      </c>
      <c r="U297" s="38">
        <f>S297/365</f>
        <v>3.5403687623550962E-4</v>
      </c>
      <c r="V297" s="38">
        <f>T297/365</f>
        <v>8.6256381145789459E-5</v>
      </c>
      <c r="W297" s="38">
        <f>V297*0.92</f>
        <v>7.9355870654126311E-5</v>
      </c>
      <c r="X297" s="25">
        <f>LOOKUP(G297,'Load Factor Adjustment'!$A$2:$A$15,'Load Factor Adjustment'!$D$2:$D$15)</f>
        <v>0.68571428571428572</v>
      </c>
      <c r="Y297" s="38">
        <f>U297*X297</f>
        <v>2.4276814370434945E-4</v>
      </c>
      <c r="Z297" s="38">
        <f>W297*X297</f>
        <v>5.4415454162829469E-5</v>
      </c>
    </row>
    <row r="298" spans="1:26" x14ac:dyDescent="0.25">
      <c r="A298" s="17">
        <v>2018</v>
      </c>
      <c r="B298" s="17">
        <v>2798</v>
      </c>
      <c r="C298" s="18" t="s">
        <v>28</v>
      </c>
      <c r="D298" s="19">
        <v>43245</v>
      </c>
      <c r="E298" s="17">
        <v>7527</v>
      </c>
      <c r="F298" s="18" t="s">
        <v>17</v>
      </c>
      <c r="G298" s="18" t="s">
        <v>18</v>
      </c>
      <c r="H298" s="18" t="s">
        <v>19</v>
      </c>
      <c r="I298" s="17">
        <v>1980</v>
      </c>
      <c r="J298" s="17">
        <v>500</v>
      </c>
      <c r="K298" s="17">
        <v>84</v>
      </c>
      <c r="L298" s="17">
        <v>0.7</v>
      </c>
      <c r="M298" s="20">
        <v>12.09</v>
      </c>
      <c r="N298" s="21">
        <v>2.7999999999999998E-4</v>
      </c>
      <c r="O298" s="22">
        <v>0.60499999999999998</v>
      </c>
      <c r="P298" s="23">
        <v>4.3999999999999999E-5</v>
      </c>
      <c r="Q298" s="20">
        <v>0.50069444377095995</v>
      </c>
      <c r="R298" s="22">
        <v>3.6717592719062699E-2</v>
      </c>
      <c r="S298" s="25"/>
      <c r="T298" s="25"/>
      <c r="U298" s="25"/>
      <c r="V298" s="25"/>
      <c r="W298" s="25"/>
    </row>
    <row r="299" spans="1:26" x14ac:dyDescent="0.25">
      <c r="A299" s="17">
        <v>2018</v>
      </c>
      <c r="B299" s="17">
        <v>2798</v>
      </c>
      <c r="C299" s="18" t="s">
        <v>28</v>
      </c>
      <c r="D299" s="19">
        <v>43245</v>
      </c>
      <c r="E299" s="17">
        <v>7528</v>
      </c>
      <c r="F299" s="18" t="s">
        <v>20</v>
      </c>
      <c r="G299" s="18" t="s">
        <v>18</v>
      </c>
      <c r="H299" s="18" t="s">
        <v>42</v>
      </c>
      <c r="I299" s="17">
        <v>2017</v>
      </c>
      <c r="J299" s="17">
        <v>500</v>
      </c>
      <c r="K299" s="17">
        <v>100</v>
      </c>
      <c r="L299" s="17">
        <v>0.7</v>
      </c>
      <c r="M299" s="20">
        <v>0.26</v>
      </c>
      <c r="N299" s="21">
        <v>3.9999999999999998E-6</v>
      </c>
      <c r="O299" s="22">
        <v>8.9999999999999993E-3</v>
      </c>
      <c r="P299" s="23">
        <v>3.9999999999999998E-7</v>
      </c>
      <c r="Q299" s="20">
        <v>1.0416666120367899E-2</v>
      </c>
      <c r="R299" s="22">
        <v>3.8580244806932598E-4</v>
      </c>
      <c r="S299" s="25">
        <f>Q298-Q299</f>
        <v>0.49027777765059205</v>
      </c>
      <c r="T299" s="25">
        <f>R298-R299</f>
        <v>3.6331790270993369E-2</v>
      </c>
      <c r="U299" s="38">
        <f>S299/365</f>
        <v>1.3432267880838138E-3</v>
      </c>
      <c r="V299" s="38">
        <f>T299/365</f>
        <v>9.9539151427379096E-5</v>
      </c>
      <c r="W299" s="38">
        <f>V299*0.92</f>
        <v>9.1576019313188776E-5</v>
      </c>
      <c r="X299" s="25">
        <f>LOOKUP(G299,'Load Factor Adjustment'!$A$2:$A$15,'Load Factor Adjustment'!$D$2:$D$15)</f>
        <v>0.68571428571428572</v>
      </c>
      <c r="Y299" s="38">
        <f>U299*X299</f>
        <v>9.210697975431866E-4</v>
      </c>
      <c r="Z299" s="38">
        <f>W299*X299</f>
        <v>6.279498467190087E-5</v>
      </c>
    </row>
    <row r="300" spans="1:26" x14ac:dyDescent="0.25">
      <c r="A300" s="17">
        <v>2018</v>
      </c>
      <c r="B300" s="17">
        <v>2799</v>
      </c>
      <c r="C300" s="18" t="s">
        <v>28</v>
      </c>
      <c r="D300" s="19">
        <v>43245</v>
      </c>
      <c r="E300" s="17">
        <v>7525</v>
      </c>
      <c r="F300" s="18" t="s">
        <v>17</v>
      </c>
      <c r="G300" s="18" t="s">
        <v>18</v>
      </c>
      <c r="H300" s="18" t="s">
        <v>19</v>
      </c>
      <c r="I300" s="17">
        <v>1964</v>
      </c>
      <c r="J300" s="17">
        <v>500</v>
      </c>
      <c r="K300" s="17">
        <v>84</v>
      </c>
      <c r="L300" s="17">
        <v>0.7</v>
      </c>
      <c r="M300" s="20">
        <v>12.09</v>
      </c>
      <c r="N300" s="21">
        <v>2.7999999999999998E-4</v>
      </c>
      <c r="O300" s="22">
        <v>0.60499999999999998</v>
      </c>
      <c r="P300" s="23">
        <v>4.3999999999999999E-5</v>
      </c>
      <c r="Q300" s="20">
        <v>0.50069444377095995</v>
      </c>
      <c r="R300" s="22">
        <v>3.6717592719062699E-2</v>
      </c>
      <c r="S300" s="25"/>
      <c r="T300" s="25"/>
      <c r="U300" s="25"/>
      <c r="V300" s="25"/>
      <c r="W300" s="25"/>
    </row>
    <row r="301" spans="1:26" x14ac:dyDescent="0.25">
      <c r="A301" s="17">
        <v>2018</v>
      </c>
      <c r="B301" s="17">
        <v>2799</v>
      </c>
      <c r="C301" s="18" t="s">
        <v>28</v>
      </c>
      <c r="D301" s="19">
        <v>43245</v>
      </c>
      <c r="E301" s="17">
        <v>7526</v>
      </c>
      <c r="F301" s="18" t="s">
        <v>20</v>
      </c>
      <c r="G301" s="18" t="s">
        <v>18</v>
      </c>
      <c r="H301" s="18" t="s">
        <v>42</v>
      </c>
      <c r="I301" s="17">
        <v>2017</v>
      </c>
      <c r="J301" s="17">
        <v>500</v>
      </c>
      <c r="K301" s="17">
        <v>100</v>
      </c>
      <c r="L301" s="17">
        <v>0.7</v>
      </c>
      <c r="M301" s="20">
        <v>0.26</v>
      </c>
      <c r="N301" s="21">
        <v>3.9999999999999998E-6</v>
      </c>
      <c r="O301" s="22">
        <v>8.9999999999999993E-3</v>
      </c>
      <c r="P301" s="23">
        <v>3.9999999999999998E-7</v>
      </c>
      <c r="Q301" s="20">
        <v>1.0416666120367899E-2</v>
      </c>
      <c r="R301" s="22">
        <v>3.8580244806932598E-4</v>
      </c>
      <c r="S301" s="25">
        <f>Q300-Q301</f>
        <v>0.49027777765059205</v>
      </c>
      <c r="T301" s="25">
        <f>R300-R301</f>
        <v>3.6331790270993369E-2</v>
      </c>
      <c r="U301" s="38">
        <f>S301/365</f>
        <v>1.3432267880838138E-3</v>
      </c>
      <c r="V301" s="38">
        <f>T301/365</f>
        <v>9.9539151427379096E-5</v>
      </c>
      <c r="W301" s="38">
        <f>V301*0.92</f>
        <v>9.1576019313188776E-5</v>
      </c>
      <c r="X301" s="25">
        <f>LOOKUP(G301,'Load Factor Adjustment'!$A$2:$A$15,'Load Factor Adjustment'!$D$2:$D$15)</f>
        <v>0.68571428571428572</v>
      </c>
      <c r="Y301" s="38">
        <f>U301*X301</f>
        <v>9.210697975431866E-4</v>
      </c>
      <c r="Z301" s="38">
        <f>W301*X301</f>
        <v>6.279498467190087E-5</v>
      </c>
    </row>
    <row r="302" spans="1:26" x14ac:dyDescent="0.25">
      <c r="A302" s="17">
        <v>2018</v>
      </c>
      <c r="B302" s="17">
        <v>2813</v>
      </c>
      <c r="C302" s="18" t="s">
        <v>16</v>
      </c>
      <c r="D302" s="19">
        <v>43245</v>
      </c>
      <c r="E302" s="17">
        <v>7659</v>
      </c>
      <c r="F302" s="18" t="s">
        <v>17</v>
      </c>
      <c r="G302" s="18" t="s">
        <v>18</v>
      </c>
      <c r="H302" s="18" t="s">
        <v>19</v>
      </c>
      <c r="I302" s="17">
        <v>1974</v>
      </c>
      <c r="J302" s="17">
        <v>600</v>
      </c>
      <c r="K302" s="17">
        <v>81</v>
      </c>
      <c r="L302" s="17">
        <v>0.7</v>
      </c>
      <c r="M302" s="20">
        <v>12.09</v>
      </c>
      <c r="N302" s="21">
        <v>2.7999999999999998E-4</v>
      </c>
      <c r="O302" s="22">
        <v>0.60499999999999998</v>
      </c>
      <c r="P302" s="23">
        <v>4.3999999999999999E-5</v>
      </c>
      <c r="Q302" s="20">
        <v>0.57937499922068203</v>
      </c>
      <c r="R302" s="22">
        <v>4.2487500146343997E-2</v>
      </c>
      <c r="S302" s="25"/>
      <c r="T302" s="25"/>
      <c r="U302" s="25"/>
      <c r="V302" s="25"/>
      <c r="W302" s="25"/>
    </row>
    <row r="303" spans="1:26" x14ac:dyDescent="0.25">
      <c r="A303" s="17">
        <v>2018</v>
      </c>
      <c r="B303" s="17">
        <v>2813</v>
      </c>
      <c r="C303" s="18" t="s">
        <v>16</v>
      </c>
      <c r="D303" s="19">
        <v>43245</v>
      </c>
      <c r="E303" s="17">
        <v>7660</v>
      </c>
      <c r="F303" s="18" t="s">
        <v>20</v>
      </c>
      <c r="G303" s="18" t="s">
        <v>18</v>
      </c>
      <c r="H303" s="18" t="s">
        <v>42</v>
      </c>
      <c r="I303" s="17">
        <v>2018</v>
      </c>
      <c r="J303" s="17">
        <v>600</v>
      </c>
      <c r="K303" s="17">
        <v>100</v>
      </c>
      <c r="L303" s="17">
        <v>0.7</v>
      </c>
      <c r="M303" s="20">
        <v>0.26</v>
      </c>
      <c r="N303" s="21">
        <v>3.9999999999999998E-6</v>
      </c>
      <c r="O303" s="22">
        <v>8.9999999999999993E-3</v>
      </c>
      <c r="P303" s="23">
        <v>3.9999999999999998E-7</v>
      </c>
      <c r="Q303" s="20">
        <v>1.25925919352235E-2</v>
      </c>
      <c r="R303" s="22">
        <v>4.7222219689297101E-4</v>
      </c>
      <c r="S303" s="25">
        <f>Q302-Q303</f>
        <v>0.56678240728545848</v>
      </c>
      <c r="T303" s="25">
        <f>R302-R303</f>
        <v>4.2015277949451028E-2</v>
      </c>
      <c r="U303" s="38">
        <f>S303/365</f>
        <v>1.5528285131108451E-3</v>
      </c>
      <c r="V303" s="38">
        <f>T303/365</f>
        <v>1.1511035054644117E-4</v>
      </c>
      <c r="W303" s="38">
        <f>V303*0.92</f>
        <v>1.0590152250272589E-4</v>
      </c>
      <c r="X303" s="25">
        <f>LOOKUP(G303,'Load Factor Adjustment'!$A$2:$A$15,'Load Factor Adjustment'!$D$2:$D$15)</f>
        <v>0.68571428571428572</v>
      </c>
      <c r="Y303" s="38">
        <f>U303*X303</f>
        <v>1.0647966947045795E-3</v>
      </c>
      <c r="Z303" s="38">
        <f>W303*X303</f>
        <v>7.2618186859012043E-5</v>
      </c>
    </row>
    <row r="304" spans="1:26" x14ac:dyDescent="0.25">
      <c r="A304" s="17">
        <v>2018</v>
      </c>
      <c r="B304" s="17">
        <v>2840</v>
      </c>
      <c r="C304" s="18" t="s">
        <v>28</v>
      </c>
      <c r="D304" s="19">
        <v>43245</v>
      </c>
      <c r="E304" s="17">
        <v>7498</v>
      </c>
      <c r="F304" s="18" t="s">
        <v>17</v>
      </c>
      <c r="G304" s="18" t="s">
        <v>18</v>
      </c>
      <c r="H304" s="18" t="s">
        <v>19</v>
      </c>
      <c r="I304" s="17">
        <v>1972</v>
      </c>
      <c r="J304" s="17">
        <v>525</v>
      </c>
      <c r="K304" s="17">
        <v>150</v>
      </c>
      <c r="L304" s="17">
        <v>0.7</v>
      </c>
      <c r="M304" s="20">
        <v>11.16</v>
      </c>
      <c r="N304" s="21">
        <v>2.5999999999999998E-4</v>
      </c>
      <c r="O304" s="22">
        <v>0.39600000000000002</v>
      </c>
      <c r="P304" s="23">
        <v>2.8799999999999999E-5</v>
      </c>
      <c r="Q304" s="20">
        <v>0.86770830980062297</v>
      </c>
      <c r="R304" s="22">
        <v>4.5062498518646597E-2</v>
      </c>
      <c r="S304" s="25"/>
      <c r="T304" s="25"/>
      <c r="U304" s="25"/>
      <c r="V304" s="25"/>
      <c r="W304" s="25"/>
    </row>
    <row r="305" spans="1:26" x14ac:dyDescent="0.25">
      <c r="A305" s="17">
        <v>2018</v>
      </c>
      <c r="B305" s="17">
        <v>2840</v>
      </c>
      <c r="C305" s="18" t="s">
        <v>28</v>
      </c>
      <c r="D305" s="19">
        <v>43245</v>
      </c>
      <c r="E305" s="17">
        <v>7499</v>
      </c>
      <c r="F305" s="18" t="s">
        <v>20</v>
      </c>
      <c r="G305" s="18" t="s">
        <v>18</v>
      </c>
      <c r="H305" s="18" t="s">
        <v>42</v>
      </c>
      <c r="I305" s="17">
        <v>2018</v>
      </c>
      <c r="J305" s="17">
        <v>525</v>
      </c>
      <c r="K305" s="17">
        <v>114</v>
      </c>
      <c r="L305" s="17">
        <v>0.7</v>
      </c>
      <c r="M305" s="20">
        <v>0.26</v>
      </c>
      <c r="N305" s="21">
        <v>3.9999999999999998E-6</v>
      </c>
      <c r="O305" s="22">
        <v>8.9999999999999993E-3</v>
      </c>
      <c r="P305" s="23">
        <v>3.9999999999999998E-7</v>
      </c>
      <c r="Q305" s="20">
        <v>1.2491839623406701E-2</v>
      </c>
      <c r="R305" s="22">
        <v>4.6411455810442201E-4</v>
      </c>
      <c r="S305" s="25">
        <f>Q304-Q305</f>
        <v>0.85521647017721625</v>
      </c>
      <c r="T305" s="25">
        <f>R304-R305</f>
        <v>4.4598383960542172E-2</v>
      </c>
      <c r="U305" s="38">
        <f>S305/365</f>
        <v>2.3430588224033324E-3</v>
      </c>
      <c r="V305" s="38">
        <f>T305/365</f>
        <v>1.2218735331655388E-4</v>
      </c>
      <c r="W305" s="38">
        <f>V305*0.92</f>
        <v>1.1241236505122958E-4</v>
      </c>
      <c r="X305" s="25">
        <f>LOOKUP(G305,'Load Factor Adjustment'!$A$2:$A$15,'Load Factor Adjustment'!$D$2:$D$15)</f>
        <v>0.68571428571428572</v>
      </c>
      <c r="Y305" s="38">
        <f>U305*X305</f>
        <v>1.6066689067908565E-3</v>
      </c>
      <c r="Z305" s="38">
        <f>W305*X305</f>
        <v>7.7082764606557422E-5</v>
      </c>
    </row>
    <row r="306" spans="1:26" x14ac:dyDescent="0.25">
      <c r="A306" s="17">
        <v>2018</v>
      </c>
      <c r="B306" s="17">
        <v>2855</v>
      </c>
      <c r="C306" s="18" t="s">
        <v>27</v>
      </c>
      <c r="D306" s="19">
        <v>43245</v>
      </c>
      <c r="E306" s="17">
        <v>7470</v>
      </c>
      <c r="F306" s="18" t="s">
        <v>17</v>
      </c>
      <c r="G306" s="18" t="s">
        <v>18</v>
      </c>
      <c r="H306" s="18" t="s">
        <v>19</v>
      </c>
      <c r="I306" s="17">
        <v>1990</v>
      </c>
      <c r="J306" s="17">
        <v>150</v>
      </c>
      <c r="K306" s="17">
        <v>98</v>
      </c>
      <c r="L306" s="17">
        <v>0.7</v>
      </c>
      <c r="M306" s="20">
        <v>8.17</v>
      </c>
      <c r="N306" s="21">
        <v>1.9000000000000001E-4</v>
      </c>
      <c r="O306" s="22">
        <v>0.47899999999999998</v>
      </c>
      <c r="P306" s="23">
        <v>3.6100000000000003E-5</v>
      </c>
      <c r="Q306" s="20">
        <v>0.103336689263656</v>
      </c>
      <c r="R306" s="22">
        <v>7.4599662424694804E-3</v>
      </c>
      <c r="S306" s="25"/>
      <c r="T306" s="25"/>
      <c r="U306" s="25"/>
      <c r="V306" s="25"/>
      <c r="W306" s="25"/>
    </row>
    <row r="307" spans="1:26" x14ac:dyDescent="0.25">
      <c r="A307" s="17">
        <v>2018</v>
      </c>
      <c r="B307" s="17">
        <v>2855</v>
      </c>
      <c r="C307" s="18" t="s">
        <v>27</v>
      </c>
      <c r="D307" s="19">
        <v>43245</v>
      </c>
      <c r="E307" s="17">
        <v>7471</v>
      </c>
      <c r="F307" s="18" t="s">
        <v>20</v>
      </c>
      <c r="G307" s="18" t="s">
        <v>18</v>
      </c>
      <c r="H307" s="18" t="s">
        <v>42</v>
      </c>
      <c r="I307" s="17">
        <v>2017</v>
      </c>
      <c r="J307" s="17">
        <v>150</v>
      </c>
      <c r="K307" s="17">
        <v>110</v>
      </c>
      <c r="L307" s="17">
        <v>0.7</v>
      </c>
      <c r="M307" s="20">
        <v>2.3199999999999998</v>
      </c>
      <c r="N307" s="21">
        <v>3.0000000000000001E-5</v>
      </c>
      <c r="O307" s="22">
        <v>0.112</v>
      </c>
      <c r="P307" s="23">
        <v>7.9999999999999996E-6</v>
      </c>
      <c r="Q307" s="20">
        <v>2.9823494005324701E-2</v>
      </c>
      <c r="R307" s="22">
        <v>1.5023148330513001E-3</v>
      </c>
      <c r="S307" s="25">
        <f>Q306-Q307</f>
        <v>7.351319525833129E-2</v>
      </c>
      <c r="T307" s="25">
        <f>R306-R307</f>
        <v>5.9576514094181804E-3</v>
      </c>
      <c r="U307" s="38">
        <f>S307/365</f>
        <v>2.0140601440638711E-4</v>
      </c>
      <c r="V307" s="38">
        <f>T307/365</f>
        <v>1.6322332628542959E-5</v>
      </c>
      <c r="W307" s="38">
        <f>V307*0.92</f>
        <v>1.5016546018259523E-5</v>
      </c>
      <c r="X307" s="25">
        <f>LOOKUP(G307,'Load Factor Adjustment'!$A$2:$A$15,'Load Factor Adjustment'!$D$2:$D$15)</f>
        <v>0.68571428571428572</v>
      </c>
      <c r="Y307" s="38">
        <f>U307*X307</f>
        <v>1.3810698130723687E-4</v>
      </c>
      <c r="Z307" s="38">
        <f>W307*X307</f>
        <v>1.029706012680653E-5</v>
      </c>
    </row>
    <row r="308" spans="1:26" x14ac:dyDescent="0.25">
      <c r="A308" s="17">
        <v>2018</v>
      </c>
      <c r="B308" s="17">
        <v>2857</v>
      </c>
      <c r="C308" s="18" t="s">
        <v>27</v>
      </c>
      <c r="D308" s="19">
        <v>43245</v>
      </c>
      <c r="E308" s="17">
        <v>7466</v>
      </c>
      <c r="F308" s="18" t="s">
        <v>17</v>
      </c>
      <c r="G308" s="18" t="s">
        <v>18</v>
      </c>
      <c r="H308" s="18" t="s">
        <v>19</v>
      </c>
      <c r="I308" s="17">
        <v>1981</v>
      </c>
      <c r="J308" s="17">
        <v>1000</v>
      </c>
      <c r="K308" s="17">
        <v>97</v>
      </c>
      <c r="L308" s="17">
        <v>0.7</v>
      </c>
      <c r="M308" s="20">
        <v>12.09</v>
      </c>
      <c r="N308" s="21">
        <v>2.7999999999999998E-4</v>
      </c>
      <c r="O308" s="22">
        <v>0.60499999999999998</v>
      </c>
      <c r="P308" s="23">
        <v>4.3999999999999999E-5</v>
      </c>
      <c r="Q308" s="20">
        <v>1.1563657391853099</v>
      </c>
      <c r="R308" s="22">
        <v>8.4800154613073497E-2</v>
      </c>
      <c r="S308" s="25"/>
      <c r="T308" s="25"/>
      <c r="U308" s="25"/>
      <c r="V308" s="25"/>
      <c r="W308" s="25"/>
    </row>
    <row r="309" spans="1:26" x14ac:dyDescent="0.25">
      <c r="A309" s="17">
        <v>2018</v>
      </c>
      <c r="B309" s="17">
        <v>2857</v>
      </c>
      <c r="C309" s="18" t="s">
        <v>27</v>
      </c>
      <c r="D309" s="19">
        <v>43245</v>
      </c>
      <c r="E309" s="17">
        <v>7467</v>
      </c>
      <c r="F309" s="18" t="s">
        <v>20</v>
      </c>
      <c r="G309" s="18" t="s">
        <v>18</v>
      </c>
      <c r="H309" s="18" t="s">
        <v>42</v>
      </c>
      <c r="I309" s="17">
        <v>2017</v>
      </c>
      <c r="J309" s="17">
        <v>1000</v>
      </c>
      <c r="K309" s="17">
        <v>106</v>
      </c>
      <c r="L309" s="17">
        <v>0.7</v>
      </c>
      <c r="M309" s="20">
        <v>2.3199999999999998</v>
      </c>
      <c r="N309" s="21">
        <v>3.0000000000000001E-5</v>
      </c>
      <c r="O309" s="22">
        <v>0.112</v>
      </c>
      <c r="P309" s="23">
        <v>7.9999999999999996E-6</v>
      </c>
      <c r="Q309" s="20">
        <v>0.202021595727856</v>
      </c>
      <c r="R309" s="22">
        <v>1.2432098828208799E-2</v>
      </c>
      <c r="S309" s="25">
        <f>Q308-Q309</f>
        <v>0.954344143457454</v>
      </c>
      <c r="T309" s="25">
        <f>R308-R309</f>
        <v>7.2368055784864702E-2</v>
      </c>
      <c r="U309" s="38">
        <f>S309/365</f>
        <v>2.6146414889245315E-3</v>
      </c>
      <c r="V309" s="38">
        <f>T309/365</f>
        <v>1.9826864598593069E-4</v>
      </c>
      <c r="W309" s="38">
        <f>V309*0.92</f>
        <v>1.8240715430705624E-4</v>
      </c>
      <c r="X309" s="25">
        <f>LOOKUP(G309,'Load Factor Adjustment'!$A$2:$A$15,'Load Factor Adjustment'!$D$2:$D$15)</f>
        <v>0.68571428571428572</v>
      </c>
      <c r="Y309" s="38">
        <f>U309*X309</f>
        <v>1.7928970209768217E-3</v>
      </c>
      <c r="Z309" s="38">
        <f>W309*X309</f>
        <v>1.2507919152483858E-4</v>
      </c>
    </row>
    <row r="310" spans="1:26" x14ac:dyDescent="0.25">
      <c r="A310" s="17">
        <v>2017</v>
      </c>
      <c r="B310" s="17">
        <v>2837</v>
      </c>
      <c r="C310" s="18" t="s">
        <v>23</v>
      </c>
      <c r="D310" s="19">
        <v>43249</v>
      </c>
      <c r="E310" s="17">
        <v>7504</v>
      </c>
      <c r="F310" s="18" t="s">
        <v>17</v>
      </c>
      <c r="G310" s="18" t="s">
        <v>18</v>
      </c>
      <c r="H310" s="18" t="s">
        <v>19</v>
      </c>
      <c r="I310" s="17">
        <v>1969</v>
      </c>
      <c r="J310" s="17">
        <v>300</v>
      </c>
      <c r="K310" s="17">
        <v>76</v>
      </c>
      <c r="L310" s="17">
        <v>0.7</v>
      </c>
      <c r="M310" s="20">
        <v>12.09</v>
      </c>
      <c r="N310" s="21">
        <v>2.7999999999999998E-4</v>
      </c>
      <c r="O310" s="22">
        <v>0.60499999999999998</v>
      </c>
      <c r="P310" s="23">
        <v>4.3999999999999999E-5</v>
      </c>
      <c r="Q310" s="20">
        <v>0.27180555518994998</v>
      </c>
      <c r="R310" s="22">
        <v>1.9932407476062598E-2</v>
      </c>
      <c r="S310" s="25"/>
      <c r="T310" s="25"/>
      <c r="U310" s="25"/>
      <c r="V310" s="25"/>
      <c r="W310" s="25"/>
    </row>
    <row r="311" spans="1:26" x14ac:dyDescent="0.25">
      <c r="A311" s="17">
        <v>2017</v>
      </c>
      <c r="B311" s="17">
        <v>2837</v>
      </c>
      <c r="C311" s="18" t="s">
        <v>23</v>
      </c>
      <c r="D311" s="19">
        <v>43249</v>
      </c>
      <c r="E311" s="17">
        <v>7505</v>
      </c>
      <c r="F311" s="18" t="s">
        <v>20</v>
      </c>
      <c r="G311" s="18" t="s">
        <v>18</v>
      </c>
      <c r="H311" s="18" t="s">
        <v>42</v>
      </c>
      <c r="I311" s="17">
        <v>2018</v>
      </c>
      <c r="J311" s="17">
        <v>300</v>
      </c>
      <c r="K311" s="17">
        <v>90</v>
      </c>
      <c r="L311" s="17">
        <v>0.7</v>
      </c>
      <c r="M311" s="20">
        <v>0.26</v>
      </c>
      <c r="N311" s="21">
        <v>3.4999999999999999E-6</v>
      </c>
      <c r="O311" s="22">
        <v>8.9999999999999993E-3</v>
      </c>
      <c r="P311" s="23">
        <v>8.9999999999999996E-7</v>
      </c>
      <c r="Q311" s="20">
        <v>5.5260413753767997E-3</v>
      </c>
      <c r="R311" s="22">
        <v>2.1562498747491399E-4</v>
      </c>
      <c r="S311" s="25">
        <f>Q310-Q311</f>
        <v>0.26627951381457315</v>
      </c>
      <c r="T311" s="25">
        <f>R310-R311</f>
        <v>1.9716782488587683E-2</v>
      </c>
      <c r="U311" s="38">
        <f>S311/365</f>
        <v>7.2953291456047441E-4</v>
      </c>
      <c r="V311" s="38">
        <f>T311/365</f>
        <v>5.4018582160514203E-5</v>
      </c>
      <c r="W311" s="38">
        <f>V311*0.92</f>
        <v>4.9697095587673067E-5</v>
      </c>
      <c r="X311" s="25">
        <f>LOOKUP(G311,'Load Factor Adjustment'!$A$2:$A$15,'Load Factor Adjustment'!$D$2:$D$15)</f>
        <v>0.68571428571428572</v>
      </c>
      <c r="Y311" s="38">
        <f>U311*X311</f>
        <v>5.0025114141289675E-4</v>
      </c>
      <c r="Z311" s="38">
        <f>W311*X311</f>
        <v>3.407800840297582E-5</v>
      </c>
    </row>
    <row r="312" spans="1:26" x14ac:dyDescent="0.25">
      <c r="A312" s="17">
        <v>2018</v>
      </c>
      <c r="B312" s="17">
        <v>2791</v>
      </c>
      <c r="C312" s="18" t="s">
        <v>22</v>
      </c>
      <c r="D312" s="19">
        <v>43250</v>
      </c>
      <c r="E312" s="17">
        <v>7542</v>
      </c>
      <c r="F312" s="18" t="s">
        <v>17</v>
      </c>
      <c r="G312" s="18" t="s">
        <v>18</v>
      </c>
      <c r="H312" s="18" t="s">
        <v>19</v>
      </c>
      <c r="I312" s="17">
        <v>1990</v>
      </c>
      <c r="J312" s="17">
        <v>1000</v>
      </c>
      <c r="K312" s="17">
        <v>103</v>
      </c>
      <c r="L312" s="17">
        <v>0.7</v>
      </c>
      <c r="M312" s="20">
        <v>8.17</v>
      </c>
      <c r="N312" s="21">
        <v>1.9000000000000001E-4</v>
      </c>
      <c r="O312" s="22">
        <v>0.47899999999999998</v>
      </c>
      <c r="P312" s="23">
        <v>3.6100000000000003E-5</v>
      </c>
      <c r="Q312" s="20">
        <v>0.83051697305957795</v>
      </c>
      <c r="R312" s="22">
        <v>7.2497373950165006E-2</v>
      </c>
      <c r="S312" s="25"/>
      <c r="T312" s="25"/>
      <c r="U312" s="25"/>
      <c r="V312" s="25"/>
      <c r="W312" s="25"/>
    </row>
    <row r="313" spans="1:26" x14ac:dyDescent="0.25">
      <c r="A313" s="17">
        <v>2018</v>
      </c>
      <c r="B313" s="17">
        <v>2791</v>
      </c>
      <c r="C313" s="18" t="s">
        <v>22</v>
      </c>
      <c r="D313" s="19">
        <v>43250</v>
      </c>
      <c r="E313" s="17">
        <v>7543</v>
      </c>
      <c r="F313" s="18" t="s">
        <v>20</v>
      </c>
      <c r="G313" s="18" t="s">
        <v>18</v>
      </c>
      <c r="H313" s="18" t="s">
        <v>42</v>
      </c>
      <c r="I313" s="17">
        <v>2017</v>
      </c>
      <c r="J313" s="17">
        <v>1000</v>
      </c>
      <c r="K313" s="17">
        <v>105</v>
      </c>
      <c r="L313" s="17">
        <v>0.7</v>
      </c>
      <c r="M313" s="20">
        <v>0.26</v>
      </c>
      <c r="N313" s="21">
        <v>3.9999999999999998E-6</v>
      </c>
      <c r="O313" s="22">
        <v>8.9999999999999993E-3</v>
      </c>
      <c r="P313" s="23">
        <v>3.9999999999999998E-7</v>
      </c>
      <c r="Q313" s="20">
        <v>2.2685184022115001E-2</v>
      </c>
      <c r="R313" s="22">
        <v>8.9120365903115595E-4</v>
      </c>
      <c r="S313" s="25">
        <f>Q312-Q313</f>
        <v>0.80783178903746289</v>
      </c>
      <c r="T313" s="25">
        <f>R312-R313</f>
        <v>7.160617029113385E-2</v>
      </c>
      <c r="U313" s="38">
        <f>S313/365</f>
        <v>2.2132377781848298E-3</v>
      </c>
      <c r="V313" s="38">
        <f>T313/365</f>
        <v>1.9618128846885985E-4</v>
      </c>
      <c r="W313" s="38">
        <f>V313*0.92</f>
        <v>1.8048678539135107E-4</v>
      </c>
      <c r="X313" s="25">
        <f>LOOKUP(G313,'Load Factor Adjustment'!$A$2:$A$15,'Load Factor Adjustment'!$D$2:$D$15)</f>
        <v>0.68571428571428572</v>
      </c>
      <c r="Y313" s="38">
        <f>U313*X313</f>
        <v>1.5176487621838832E-3</v>
      </c>
      <c r="Z313" s="38">
        <f>W313*X313</f>
        <v>1.2376236712549789E-4</v>
      </c>
    </row>
    <row r="314" spans="1:26" x14ac:dyDescent="0.25">
      <c r="A314" s="17">
        <v>2018</v>
      </c>
      <c r="B314" s="17">
        <v>2812</v>
      </c>
      <c r="C314" s="18" t="s">
        <v>16</v>
      </c>
      <c r="D314" s="19">
        <v>43250</v>
      </c>
      <c r="E314" s="17">
        <v>7657</v>
      </c>
      <c r="F314" s="18" t="s">
        <v>17</v>
      </c>
      <c r="G314" s="18" t="s">
        <v>18</v>
      </c>
      <c r="H314" s="18" t="s">
        <v>19</v>
      </c>
      <c r="I314" s="17">
        <v>1978</v>
      </c>
      <c r="J314" s="17">
        <v>600</v>
      </c>
      <c r="K314" s="17">
        <v>81</v>
      </c>
      <c r="L314" s="17">
        <v>0.7</v>
      </c>
      <c r="M314" s="20">
        <v>12.09</v>
      </c>
      <c r="N314" s="21">
        <v>2.7999999999999998E-4</v>
      </c>
      <c r="O314" s="22">
        <v>0.60499999999999998</v>
      </c>
      <c r="P314" s="23">
        <v>4.3999999999999999E-5</v>
      </c>
      <c r="Q314" s="20">
        <v>0.57937499922068203</v>
      </c>
      <c r="R314" s="22">
        <v>4.2487500146343997E-2</v>
      </c>
      <c r="S314" s="25"/>
      <c r="T314" s="25"/>
      <c r="U314" s="25"/>
      <c r="V314" s="25"/>
      <c r="W314" s="25"/>
    </row>
    <row r="315" spans="1:26" x14ac:dyDescent="0.25">
      <c r="A315" s="17">
        <v>2018</v>
      </c>
      <c r="B315" s="17">
        <v>2812</v>
      </c>
      <c r="C315" s="18" t="s">
        <v>16</v>
      </c>
      <c r="D315" s="19">
        <v>43250</v>
      </c>
      <c r="E315" s="17">
        <v>7658</v>
      </c>
      <c r="F315" s="18" t="s">
        <v>20</v>
      </c>
      <c r="G315" s="18" t="s">
        <v>18</v>
      </c>
      <c r="H315" s="18" t="s">
        <v>42</v>
      </c>
      <c r="I315" s="17">
        <v>2018</v>
      </c>
      <c r="J315" s="17">
        <v>600</v>
      </c>
      <c r="K315" s="17">
        <v>100</v>
      </c>
      <c r="L315" s="17">
        <v>0.7</v>
      </c>
      <c r="M315" s="20">
        <v>0.26</v>
      </c>
      <c r="N315" s="21">
        <v>3.9999999999999998E-6</v>
      </c>
      <c r="O315" s="22">
        <v>8.9999999999999993E-3</v>
      </c>
      <c r="P315" s="23">
        <v>3.9999999999999998E-7</v>
      </c>
      <c r="Q315" s="20">
        <v>1.25925919352235E-2</v>
      </c>
      <c r="R315" s="22">
        <v>4.7222219689297101E-4</v>
      </c>
      <c r="S315" s="25">
        <f>Q314-Q315</f>
        <v>0.56678240728545848</v>
      </c>
      <c r="T315" s="25">
        <f>R314-R315</f>
        <v>4.2015277949451028E-2</v>
      </c>
      <c r="U315" s="38">
        <f>S315/365</f>
        <v>1.5528285131108451E-3</v>
      </c>
      <c r="V315" s="38">
        <f>T315/365</f>
        <v>1.1511035054644117E-4</v>
      </c>
      <c r="W315" s="38">
        <f>V315*0.92</f>
        <v>1.0590152250272589E-4</v>
      </c>
      <c r="X315" s="25">
        <f>LOOKUP(G315,'Load Factor Adjustment'!$A$2:$A$15,'Load Factor Adjustment'!$D$2:$D$15)</f>
        <v>0.68571428571428572</v>
      </c>
      <c r="Y315" s="38">
        <f>U315*X315</f>
        <v>1.0647966947045795E-3</v>
      </c>
      <c r="Z315" s="38">
        <f>W315*X315</f>
        <v>7.2618186859012043E-5</v>
      </c>
    </row>
    <row r="316" spans="1:26" x14ac:dyDescent="0.25">
      <c r="A316" s="17">
        <v>2018</v>
      </c>
      <c r="B316" s="17">
        <v>2679</v>
      </c>
      <c r="C316" s="18" t="s">
        <v>26</v>
      </c>
      <c r="D316" s="19">
        <v>43252</v>
      </c>
      <c r="E316" s="17">
        <v>7445</v>
      </c>
      <c r="F316" s="18" t="s">
        <v>17</v>
      </c>
      <c r="G316" s="18" t="s">
        <v>44</v>
      </c>
      <c r="H316" s="18" t="s">
        <v>19</v>
      </c>
      <c r="I316" s="17">
        <v>1983</v>
      </c>
      <c r="J316" s="17">
        <v>750</v>
      </c>
      <c r="K316" s="17">
        <v>103</v>
      </c>
      <c r="L316" s="17">
        <v>0.2</v>
      </c>
      <c r="M316" s="20">
        <v>12.09</v>
      </c>
      <c r="N316" s="21">
        <v>2.7999999999999998E-4</v>
      </c>
      <c r="O316" s="22">
        <v>0.60499999999999998</v>
      </c>
      <c r="P316" s="23">
        <v>4.3999999999999999E-5</v>
      </c>
      <c r="Q316" s="20">
        <v>0.263120047730319</v>
      </c>
      <c r="R316" s="22">
        <v>1.9295470259305701E-2</v>
      </c>
      <c r="S316" s="25"/>
      <c r="T316" s="25"/>
      <c r="U316" s="25"/>
      <c r="V316" s="25"/>
      <c r="W316" s="25"/>
    </row>
    <row r="317" spans="1:26" x14ac:dyDescent="0.25">
      <c r="A317" s="17">
        <v>2018</v>
      </c>
      <c r="B317" s="17">
        <v>2679</v>
      </c>
      <c r="C317" s="18" t="s">
        <v>26</v>
      </c>
      <c r="D317" s="19">
        <v>43252</v>
      </c>
      <c r="E317" s="17">
        <v>7446</v>
      </c>
      <c r="F317" s="18" t="s">
        <v>20</v>
      </c>
      <c r="G317" s="18" t="s">
        <v>44</v>
      </c>
      <c r="H317" s="18" t="s">
        <v>42</v>
      </c>
      <c r="I317" s="17">
        <v>2014</v>
      </c>
      <c r="J317" s="17">
        <v>750</v>
      </c>
      <c r="K317" s="17">
        <v>74</v>
      </c>
      <c r="L317" s="17">
        <v>0.2</v>
      </c>
      <c r="M317" s="20">
        <v>2.74</v>
      </c>
      <c r="N317" s="21">
        <v>3.6000000000000001E-5</v>
      </c>
      <c r="O317" s="22">
        <v>8.9999999999999993E-3</v>
      </c>
      <c r="P317" s="23">
        <v>8.9999999999999996E-7</v>
      </c>
      <c r="Q317" s="20">
        <v>3.5176918688706302E-2</v>
      </c>
      <c r="R317" s="22">
        <v>1.5141368684453099E-4</v>
      </c>
      <c r="S317" s="25">
        <f>Q316-Q317</f>
        <v>0.22794312904161268</v>
      </c>
      <c r="T317" s="25">
        <f>R316-R317</f>
        <v>1.9144056572461168E-2</v>
      </c>
      <c r="U317" s="38">
        <f>S317/365</f>
        <v>6.2450172340167858E-4</v>
      </c>
      <c r="V317" s="38">
        <f>T317/365</f>
        <v>5.244947006153745E-5</v>
      </c>
      <c r="W317" s="38">
        <f>V317*0.92</f>
        <v>4.8253512456614456E-5</v>
      </c>
      <c r="X317" s="25">
        <f>LOOKUP(G317,'Load Factor Adjustment'!$A$2:$A$15,'Load Factor Adjustment'!$D$2:$D$15)</f>
        <v>2</v>
      </c>
      <c r="Y317" s="38">
        <f>U317*X317</f>
        <v>1.2490034468033572E-3</v>
      </c>
      <c r="Z317" s="38">
        <f>W317*X317</f>
        <v>9.6507024913228913E-5</v>
      </c>
    </row>
    <row r="318" spans="1:26" x14ac:dyDescent="0.25">
      <c r="A318" s="17">
        <v>2018</v>
      </c>
      <c r="B318" s="17">
        <v>2821</v>
      </c>
      <c r="C318" s="18" t="s">
        <v>16</v>
      </c>
      <c r="D318" s="19">
        <v>43255</v>
      </c>
      <c r="E318" s="17">
        <v>7678</v>
      </c>
      <c r="F318" s="18" t="s">
        <v>17</v>
      </c>
      <c r="G318" s="18" t="s">
        <v>18</v>
      </c>
      <c r="H318" s="18" t="s">
        <v>19</v>
      </c>
      <c r="I318" s="17">
        <v>1981</v>
      </c>
      <c r="J318" s="17">
        <v>500</v>
      </c>
      <c r="K318" s="17">
        <v>87</v>
      </c>
      <c r="L318" s="17">
        <v>0.7</v>
      </c>
      <c r="M318" s="20">
        <v>12.09</v>
      </c>
      <c r="N318" s="21">
        <v>2.7999999999999998E-4</v>
      </c>
      <c r="O318" s="22">
        <v>0.60499999999999998</v>
      </c>
      <c r="P318" s="23">
        <v>4.3999999999999999E-5</v>
      </c>
      <c r="Q318" s="20">
        <v>0.51857638819135199</v>
      </c>
      <c r="R318" s="22">
        <v>3.8028935316172102E-2</v>
      </c>
      <c r="S318" s="25"/>
      <c r="T318" s="25"/>
      <c r="U318" s="25"/>
      <c r="V318" s="25"/>
      <c r="W318" s="25"/>
    </row>
    <row r="319" spans="1:26" x14ac:dyDescent="0.25">
      <c r="A319" s="17">
        <v>2018</v>
      </c>
      <c r="B319" s="17">
        <v>2821</v>
      </c>
      <c r="C319" s="18" t="s">
        <v>16</v>
      </c>
      <c r="D319" s="19">
        <v>43255</v>
      </c>
      <c r="E319" s="17">
        <v>7679</v>
      </c>
      <c r="F319" s="18" t="s">
        <v>20</v>
      </c>
      <c r="G319" s="18" t="s">
        <v>18</v>
      </c>
      <c r="H319" s="18" t="s">
        <v>42</v>
      </c>
      <c r="I319" s="17">
        <v>2016</v>
      </c>
      <c r="J319" s="17">
        <v>500</v>
      </c>
      <c r="K319" s="17">
        <v>106</v>
      </c>
      <c r="L319" s="17">
        <v>0.7</v>
      </c>
      <c r="M319" s="20">
        <v>0.26</v>
      </c>
      <c r="N319" s="21">
        <v>3.9999999999999998E-6</v>
      </c>
      <c r="O319" s="22">
        <v>8.9999999999999993E-3</v>
      </c>
      <c r="P319" s="23">
        <v>3.9999999999999998E-7</v>
      </c>
      <c r="Q319" s="20">
        <v>1.104166608759E-2</v>
      </c>
      <c r="R319" s="22">
        <v>4.0895059495348502E-4</v>
      </c>
      <c r="S319" s="25">
        <f>Q318-Q319</f>
        <v>0.50753472210376194</v>
      </c>
      <c r="T319" s="25">
        <f>R318-R319</f>
        <v>3.7619984721218615E-2</v>
      </c>
      <c r="U319" s="38">
        <f>S319/365</f>
        <v>1.3905060879555121E-3</v>
      </c>
      <c r="V319" s="38">
        <f>T319/365</f>
        <v>1.030684512910099E-4</v>
      </c>
      <c r="W319" s="38">
        <f>V319*0.92</f>
        <v>9.482297518772912E-5</v>
      </c>
      <c r="X319" s="25">
        <f>LOOKUP(G319,'Load Factor Adjustment'!$A$2:$A$15,'Load Factor Adjustment'!$D$2:$D$15)</f>
        <v>0.68571428571428572</v>
      </c>
      <c r="Y319" s="38">
        <f>U319*X319</f>
        <v>9.5348988888377981E-4</v>
      </c>
      <c r="Z319" s="38">
        <f>W319*X319</f>
        <v>6.5021468700157109E-5</v>
      </c>
    </row>
    <row r="320" spans="1:26" x14ac:dyDescent="0.25">
      <c r="A320" s="17">
        <v>2018</v>
      </c>
      <c r="B320" s="17">
        <v>2835</v>
      </c>
      <c r="C320" s="18" t="s">
        <v>23</v>
      </c>
      <c r="D320" s="19">
        <v>43255</v>
      </c>
      <c r="E320" s="17">
        <v>7508</v>
      </c>
      <c r="F320" s="18" t="s">
        <v>17</v>
      </c>
      <c r="G320" s="18" t="s">
        <v>18</v>
      </c>
      <c r="H320" s="18" t="s">
        <v>19</v>
      </c>
      <c r="I320" s="17">
        <v>1978</v>
      </c>
      <c r="J320" s="17">
        <v>150</v>
      </c>
      <c r="K320" s="17">
        <v>76</v>
      </c>
      <c r="L320" s="17">
        <v>0.7</v>
      </c>
      <c r="M320" s="20">
        <v>12.09</v>
      </c>
      <c r="N320" s="21">
        <v>2.7999999999999998E-4</v>
      </c>
      <c r="O320" s="22">
        <v>0.60499999999999998</v>
      </c>
      <c r="P320" s="23">
        <v>4.3999999999999999E-5</v>
      </c>
      <c r="Q320" s="20">
        <v>0.12297222191426301</v>
      </c>
      <c r="R320" s="22">
        <v>7.9342593123203596E-3</v>
      </c>
      <c r="S320" s="25"/>
      <c r="T320" s="25"/>
      <c r="U320" s="25"/>
      <c r="V320" s="25"/>
      <c r="W320" s="25"/>
    </row>
    <row r="321" spans="1:26" x14ac:dyDescent="0.25">
      <c r="A321" s="17">
        <v>2018</v>
      </c>
      <c r="B321" s="17">
        <v>2835</v>
      </c>
      <c r="C321" s="18" t="s">
        <v>23</v>
      </c>
      <c r="D321" s="19">
        <v>43255</v>
      </c>
      <c r="E321" s="17">
        <v>7690</v>
      </c>
      <c r="F321" s="18" t="s">
        <v>20</v>
      </c>
      <c r="G321" s="18" t="s">
        <v>18</v>
      </c>
      <c r="H321" s="18" t="s">
        <v>42</v>
      </c>
      <c r="I321" s="17">
        <v>2017</v>
      </c>
      <c r="J321" s="17">
        <v>150</v>
      </c>
      <c r="K321" s="17">
        <v>92</v>
      </c>
      <c r="L321" s="17">
        <v>0.7</v>
      </c>
      <c r="M321" s="20">
        <v>0.26</v>
      </c>
      <c r="N321" s="21">
        <v>3.4999999999999999E-6</v>
      </c>
      <c r="O321" s="22">
        <v>8.9999999999999993E-3</v>
      </c>
      <c r="P321" s="23">
        <v>8.9999999999999996E-7</v>
      </c>
      <c r="Q321" s="20">
        <v>2.7964697586185402E-3</v>
      </c>
      <c r="R321" s="22">
        <v>1.03020827253755E-4</v>
      </c>
      <c r="S321" s="25">
        <f>Q320-Q321</f>
        <v>0.12017575215564447</v>
      </c>
      <c r="T321" s="25">
        <f>R320-R321</f>
        <v>7.831238485066604E-3</v>
      </c>
      <c r="U321" s="38">
        <f>S321/365</f>
        <v>3.2924863604286153E-4</v>
      </c>
      <c r="V321" s="38">
        <f>T321/365</f>
        <v>2.1455447904292066E-5</v>
      </c>
      <c r="W321" s="38">
        <f>V321*0.92</f>
        <v>1.9739012071948701E-5</v>
      </c>
      <c r="X321" s="25">
        <f>LOOKUP(G321,'Load Factor Adjustment'!$A$2:$A$15,'Load Factor Adjustment'!$D$2:$D$15)</f>
        <v>0.68571428571428572</v>
      </c>
      <c r="Y321" s="38">
        <f>U321*X321</f>
        <v>2.2577049328653361E-4</v>
      </c>
      <c r="Z321" s="38">
        <f>W321*X321</f>
        <v>1.3535322563621967E-5</v>
      </c>
    </row>
    <row r="322" spans="1:26" x14ac:dyDescent="0.25">
      <c r="A322" s="17">
        <v>2017</v>
      </c>
      <c r="B322" s="17">
        <v>2836</v>
      </c>
      <c r="C322" s="18" t="s">
        <v>23</v>
      </c>
      <c r="D322" s="19">
        <v>43255</v>
      </c>
      <c r="E322" s="17">
        <v>7506</v>
      </c>
      <c r="F322" s="18" t="s">
        <v>17</v>
      </c>
      <c r="G322" s="18" t="s">
        <v>18</v>
      </c>
      <c r="H322" s="18" t="s">
        <v>32</v>
      </c>
      <c r="I322" s="17">
        <v>1999</v>
      </c>
      <c r="J322" s="17">
        <v>400</v>
      </c>
      <c r="K322" s="17">
        <v>96</v>
      </c>
      <c r="L322" s="17">
        <v>0.7</v>
      </c>
      <c r="M322" s="20">
        <v>6.54</v>
      </c>
      <c r="N322" s="21">
        <v>1.4999999999999999E-4</v>
      </c>
      <c r="O322" s="22">
        <v>0.55200000000000005</v>
      </c>
      <c r="P322" s="23">
        <v>4.0200000000000001E-5</v>
      </c>
      <c r="Q322" s="20">
        <v>0.23466666348215401</v>
      </c>
      <c r="R322" s="22">
        <v>2.7313777042580398E-2</v>
      </c>
      <c r="S322" s="25"/>
      <c r="T322" s="25"/>
      <c r="U322" s="25"/>
      <c r="V322" s="25"/>
      <c r="W322" s="25"/>
    </row>
    <row r="323" spans="1:26" x14ac:dyDescent="0.25">
      <c r="A323" s="17">
        <v>2017</v>
      </c>
      <c r="B323" s="17">
        <v>2836</v>
      </c>
      <c r="C323" s="18" t="s">
        <v>23</v>
      </c>
      <c r="D323" s="19">
        <v>43255</v>
      </c>
      <c r="E323" s="17">
        <v>7507</v>
      </c>
      <c r="F323" s="18" t="s">
        <v>20</v>
      </c>
      <c r="G323" s="18" t="s">
        <v>18</v>
      </c>
      <c r="H323" s="18" t="s">
        <v>42</v>
      </c>
      <c r="I323" s="17">
        <v>2017</v>
      </c>
      <c r="J323" s="17">
        <v>400</v>
      </c>
      <c r="K323" s="17">
        <v>115</v>
      </c>
      <c r="L323" s="17">
        <v>0.7</v>
      </c>
      <c r="M323" s="20">
        <v>0.26</v>
      </c>
      <c r="N323" s="21">
        <v>3.9999999999999998E-6</v>
      </c>
      <c r="O323" s="22">
        <v>8.9999999999999993E-3</v>
      </c>
      <c r="P323" s="23">
        <v>3.9999999999999998E-7</v>
      </c>
      <c r="Q323" s="20">
        <v>9.5123451778056506E-3</v>
      </c>
      <c r="R323" s="22">
        <v>3.4783948682961499E-4</v>
      </c>
      <c r="S323" s="25">
        <f>Q322-Q323</f>
        <v>0.22515431830434834</v>
      </c>
      <c r="T323" s="25">
        <f>R322-R323</f>
        <v>2.6965937555750785E-2</v>
      </c>
      <c r="U323" s="38">
        <f>S323/365</f>
        <v>6.1686114603931054E-4</v>
      </c>
      <c r="V323" s="38">
        <f>T323/365</f>
        <v>7.3879280974659678E-5</v>
      </c>
      <c r="W323" s="38">
        <f>V323*0.92</f>
        <v>6.796893849668691E-5</v>
      </c>
      <c r="X323" s="25">
        <f>LOOKUP(G323,'Load Factor Adjustment'!$A$2:$A$15,'Load Factor Adjustment'!$D$2:$D$15)</f>
        <v>0.68571428571428572</v>
      </c>
      <c r="Y323" s="38">
        <f>U323*X323</f>
        <v>4.2299050014124151E-4</v>
      </c>
      <c r="Z323" s="38">
        <f>W323*X323</f>
        <v>4.660727211201388E-5</v>
      </c>
    </row>
    <row r="324" spans="1:26" x14ac:dyDescent="0.25">
      <c r="A324" s="17">
        <v>2017</v>
      </c>
      <c r="B324" s="17">
        <v>2696</v>
      </c>
      <c r="C324" s="18" t="s">
        <v>25</v>
      </c>
      <c r="D324" s="19">
        <v>43256</v>
      </c>
      <c r="E324" s="17">
        <v>7317</v>
      </c>
      <c r="F324" s="18" t="s">
        <v>17</v>
      </c>
      <c r="G324" s="18" t="s">
        <v>18</v>
      </c>
      <c r="H324" s="18" t="s">
        <v>19</v>
      </c>
      <c r="I324" s="17">
        <v>1972</v>
      </c>
      <c r="J324" s="17">
        <v>250</v>
      </c>
      <c r="K324" s="17">
        <v>56</v>
      </c>
      <c r="L324" s="17">
        <v>0.7</v>
      </c>
      <c r="M324" s="20">
        <v>12.09</v>
      </c>
      <c r="N324" s="21">
        <v>2.7999999999999998E-4</v>
      </c>
      <c r="O324" s="22">
        <v>0.60499999999999998</v>
      </c>
      <c r="P324" s="23">
        <v>4.3999999999999999E-5</v>
      </c>
      <c r="Q324" s="20">
        <v>0.16689814792365301</v>
      </c>
      <c r="R324" s="22">
        <v>1.22391975730209E-2</v>
      </c>
      <c r="S324" s="25"/>
      <c r="T324" s="25"/>
      <c r="U324" s="25"/>
      <c r="V324" s="25"/>
      <c r="W324" s="25"/>
    </row>
    <row r="325" spans="1:26" x14ac:dyDescent="0.25">
      <c r="A325" s="17">
        <v>2017</v>
      </c>
      <c r="B325" s="17">
        <v>2696</v>
      </c>
      <c r="C325" s="18" t="s">
        <v>25</v>
      </c>
      <c r="D325" s="19">
        <v>43256</v>
      </c>
      <c r="E325" s="17">
        <v>7318</v>
      </c>
      <c r="F325" s="18" t="s">
        <v>20</v>
      </c>
      <c r="G325" s="18" t="s">
        <v>18</v>
      </c>
      <c r="H325" s="18" t="s">
        <v>42</v>
      </c>
      <c r="I325" s="17">
        <v>2017</v>
      </c>
      <c r="J325" s="17">
        <v>250</v>
      </c>
      <c r="K325" s="17">
        <v>66</v>
      </c>
      <c r="L325" s="17">
        <v>0.7</v>
      </c>
      <c r="M325" s="20">
        <v>2.74</v>
      </c>
      <c r="N325" s="21">
        <v>3.6000000000000001E-5</v>
      </c>
      <c r="O325" s="22">
        <v>8.9999999999999993E-3</v>
      </c>
      <c r="P325" s="23">
        <v>8.9999999999999996E-7</v>
      </c>
      <c r="Q325" s="20">
        <v>3.5457175463775199E-2</v>
      </c>
      <c r="R325" s="22">
        <v>1.2890624247416699E-4</v>
      </c>
      <c r="S325" s="25">
        <f>Q324-Q325</f>
        <v>0.13144097245987782</v>
      </c>
      <c r="T325" s="25">
        <f>R324-R325</f>
        <v>1.2110291330546733E-2</v>
      </c>
      <c r="U325" s="38">
        <f>S325/365</f>
        <v>3.6011225331473377E-4</v>
      </c>
      <c r="V325" s="38">
        <f>T325/365</f>
        <v>3.3178880357662285E-5</v>
      </c>
      <c r="W325" s="38">
        <f>V325*0.92</f>
        <v>3.0524569929049302E-5</v>
      </c>
      <c r="X325" s="25">
        <f>LOOKUP(G325,'Load Factor Adjustment'!$A$2:$A$15,'Load Factor Adjustment'!$D$2:$D$15)</f>
        <v>0.68571428571428572</v>
      </c>
      <c r="Y325" s="38">
        <f>U325*X325</f>
        <v>2.4693411655867458E-4</v>
      </c>
      <c r="Z325" s="38">
        <f>W325*X325</f>
        <v>2.0931133665633808E-5</v>
      </c>
    </row>
    <row r="326" spans="1:26" x14ac:dyDescent="0.25">
      <c r="A326" s="17">
        <v>2017</v>
      </c>
      <c r="B326" s="17">
        <v>2697</v>
      </c>
      <c r="C326" s="18" t="s">
        <v>25</v>
      </c>
      <c r="D326" s="19">
        <v>43256</v>
      </c>
      <c r="E326" s="17">
        <v>7315</v>
      </c>
      <c r="F326" s="18" t="s">
        <v>17</v>
      </c>
      <c r="G326" s="18" t="s">
        <v>18</v>
      </c>
      <c r="H326" s="18" t="s">
        <v>19</v>
      </c>
      <c r="I326" s="17">
        <v>1969</v>
      </c>
      <c r="J326" s="17">
        <v>800</v>
      </c>
      <c r="K326" s="17">
        <v>45</v>
      </c>
      <c r="L326" s="17">
        <v>0.7</v>
      </c>
      <c r="M326" s="20">
        <v>6.51</v>
      </c>
      <c r="N326" s="21">
        <v>9.7999999999999997E-5</v>
      </c>
      <c r="O326" s="22">
        <v>0.54700000000000004</v>
      </c>
      <c r="P326" s="23">
        <v>4.2400000000000001E-5</v>
      </c>
      <c r="Q326" s="20">
        <v>0.21350000165418401</v>
      </c>
      <c r="R326" s="22">
        <v>2.9327776718133001E-2</v>
      </c>
      <c r="S326" s="25"/>
      <c r="T326" s="25"/>
      <c r="U326" s="25"/>
      <c r="V326" s="25"/>
      <c r="W326" s="25"/>
    </row>
    <row r="327" spans="1:26" x14ac:dyDescent="0.25">
      <c r="A327" s="17">
        <v>2017</v>
      </c>
      <c r="B327" s="17">
        <v>2697</v>
      </c>
      <c r="C327" s="18" t="s">
        <v>25</v>
      </c>
      <c r="D327" s="19">
        <v>43256</v>
      </c>
      <c r="E327" s="17">
        <v>7316</v>
      </c>
      <c r="F327" s="18" t="s">
        <v>20</v>
      </c>
      <c r="G327" s="18" t="s">
        <v>18</v>
      </c>
      <c r="H327" s="18" t="s">
        <v>42</v>
      </c>
      <c r="I327" s="17">
        <v>2015</v>
      </c>
      <c r="J327" s="17">
        <v>800</v>
      </c>
      <c r="K327" s="17">
        <v>54</v>
      </c>
      <c r="L327" s="17">
        <v>0.7</v>
      </c>
      <c r="M327" s="20">
        <v>2.74</v>
      </c>
      <c r="N327" s="21">
        <v>3.6000000000000001E-5</v>
      </c>
      <c r="O327" s="22">
        <v>8.9999999999999993E-3</v>
      </c>
      <c r="P327" s="23">
        <v>8.9999999999999996E-7</v>
      </c>
      <c r="Q327" s="20">
        <v>9.6133332183863995E-2</v>
      </c>
      <c r="R327" s="22">
        <v>4.1999997659848302E-4</v>
      </c>
      <c r="S327" s="25">
        <f>Q326-Q327</f>
        <v>0.11736666947032001</v>
      </c>
      <c r="T327" s="25">
        <f>R326-R327</f>
        <v>2.8907776741534517E-2</v>
      </c>
      <c r="U327" s="38">
        <f>S327/365</f>
        <v>3.2155251909676716E-4</v>
      </c>
      <c r="V327" s="38">
        <f>T327/365</f>
        <v>7.9199388332971287E-5</v>
      </c>
      <c r="W327" s="38">
        <f>V327*0.92</f>
        <v>7.2863437266333585E-5</v>
      </c>
      <c r="X327" s="25">
        <f>LOOKUP(G327,'Load Factor Adjustment'!$A$2:$A$15,'Load Factor Adjustment'!$D$2:$D$15)</f>
        <v>0.68571428571428572</v>
      </c>
      <c r="Y327" s="38">
        <f>U327*X327</f>
        <v>2.204931559520689E-4</v>
      </c>
      <c r="Z327" s="38">
        <f>W327*X327</f>
        <v>4.9963499839771599E-5</v>
      </c>
    </row>
    <row r="328" spans="1:26" x14ac:dyDescent="0.25">
      <c r="A328" s="17">
        <v>2018</v>
      </c>
      <c r="B328" s="17">
        <v>2850</v>
      </c>
      <c r="C328" s="18" t="s">
        <v>27</v>
      </c>
      <c r="D328" s="19">
        <v>43256</v>
      </c>
      <c r="E328" s="17">
        <v>7480</v>
      </c>
      <c r="F328" s="18" t="s">
        <v>17</v>
      </c>
      <c r="G328" s="18" t="s">
        <v>18</v>
      </c>
      <c r="H328" s="18" t="s">
        <v>19</v>
      </c>
      <c r="I328" s="17">
        <v>1966</v>
      </c>
      <c r="J328" s="17">
        <v>250</v>
      </c>
      <c r="K328" s="17">
        <v>51</v>
      </c>
      <c r="L328" s="17">
        <v>0.7</v>
      </c>
      <c r="M328" s="20">
        <v>12.09</v>
      </c>
      <c r="N328" s="21">
        <v>2.7999999999999998E-4</v>
      </c>
      <c r="O328" s="22">
        <v>0.60499999999999998</v>
      </c>
      <c r="P328" s="23">
        <v>4.3999999999999999E-5</v>
      </c>
      <c r="Q328" s="20">
        <v>0.15199652757332699</v>
      </c>
      <c r="R328" s="22">
        <v>1.1146412075429799E-2</v>
      </c>
      <c r="S328" s="25"/>
      <c r="T328" s="25"/>
      <c r="U328" s="25"/>
      <c r="V328" s="25"/>
      <c r="W328" s="25"/>
    </row>
    <row r="329" spans="1:26" x14ac:dyDescent="0.25">
      <c r="A329" s="17">
        <v>2018</v>
      </c>
      <c r="B329" s="17">
        <v>2850</v>
      </c>
      <c r="C329" s="18" t="s">
        <v>27</v>
      </c>
      <c r="D329" s="19">
        <v>43256</v>
      </c>
      <c r="E329" s="17">
        <v>7481</v>
      </c>
      <c r="F329" s="18" t="s">
        <v>20</v>
      </c>
      <c r="G329" s="18" t="s">
        <v>18</v>
      </c>
      <c r="H329" s="18" t="s">
        <v>42</v>
      </c>
      <c r="I329" s="17">
        <v>2017</v>
      </c>
      <c r="J329" s="17">
        <v>250</v>
      </c>
      <c r="K329" s="17">
        <v>58</v>
      </c>
      <c r="L329" s="17">
        <v>0.7</v>
      </c>
      <c r="M329" s="20">
        <v>2.74</v>
      </c>
      <c r="N329" s="21">
        <v>3.6000000000000001E-5</v>
      </c>
      <c r="O329" s="22">
        <v>8.9999999999999993E-3</v>
      </c>
      <c r="P329" s="23">
        <v>8.9999999999999996E-7</v>
      </c>
      <c r="Q329" s="20">
        <v>3.1159336013620701E-2</v>
      </c>
      <c r="R329" s="22">
        <v>1.1328124338638899E-4</v>
      </c>
      <c r="S329" s="25">
        <f>Q328-Q329</f>
        <v>0.12083719155970629</v>
      </c>
      <c r="T329" s="25">
        <f>R328-R329</f>
        <v>1.103313083204341E-2</v>
      </c>
      <c r="U329" s="38">
        <f>S329/365</f>
        <v>3.3106079879371584E-4</v>
      </c>
      <c r="V329" s="38">
        <f>T329/365</f>
        <v>3.0227755704228521E-5</v>
      </c>
      <c r="W329" s="38">
        <f>V329*0.92</f>
        <v>2.7809535247890241E-5</v>
      </c>
      <c r="X329" s="25">
        <f>LOOKUP(G329,'Load Factor Adjustment'!$A$2:$A$15,'Load Factor Adjustment'!$D$2:$D$15)</f>
        <v>0.68571428571428572</v>
      </c>
      <c r="Y329" s="38">
        <f>U329*X329</f>
        <v>2.2701311917283371E-4</v>
      </c>
      <c r="Z329" s="38">
        <f>W329*X329</f>
        <v>1.9069395598553308E-5</v>
      </c>
    </row>
    <row r="330" spans="1:26" x14ac:dyDescent="0.25">
      <c r="A330" s="17">
        <v>2018</v>
      </c>
      <c r="B330" s="17">
        <v>2818</v>
      </c>
      <c r="C330" s="18" t="s">
        <v>16</v>
      </c>
      <c r="D330" s="19">
        <v>43257</v>
      </c>
      <c r="E330" s="17">
        <v>7670</v>
      </c>
      <c r="F330" s="18" t="s">
        <v>17</v>
      </c>
      <c r="G330" s="18" t="s">
        <v>18</v>
      </c>
      <c r="H330" s="18" t="s">
        <v>19</v>
      </c>
      <c r="I330" s="17">
        <v>1984</v>
      </c>
      <c r="J330" s="17">
        <v>780</v>
      </c>
      <c r="K330" s="17">
        <v>86</v>
      </c>
      <c r="L330" s="17">
        <v>0.7</v>
      </c>
      <c r="M330" s="20">
        <v>12.09</v>
      </c>
      <c r="N330" s="21">
        <v>2.7999999999999998E-4</v>
      </c>
      <c r="O330" s="22">
        <v>0.60499999999999998</v>
      </c>
      <c r="P330" s="23">
        <v>4.3999999999999999E-5</v>
      </c>
      <c r="Q330" s="20">
        <v>0.79968055447990505</v>
      </c>
      <c r="R330" s="22">
        <v>5.86432409427316E-2</v>
      </c>
      <c r="S330" s="25"/>
      <c r="T330" s="25"/>
      <c r="U330" s="25"/>
      <c r="V330" s="25"/>
      <c r="W330" s="25"/>
    </row>
    <row r="331" spans="1:26" x14ac:dyDescent="0.25">
      <c r="A331" s="17">
        <v>2018</v>
      </c>
      <c r="B331" s="17">
        <v>2818</v>
      </c>
      <c r="C331" s="18" t="s">
        <v>16</v>
      </c>
      <c r="D331" s="19">
        <v>43257</v>
      </c>
      <c r="E331" s="17">
        <v>7673</v>
      </c>
      <c r="F331" s="18" t="s">
        <v>20</v>
      </c>
      <c r="G331" s="18" t="s">
        <v>18</v>
      </c>
      <c r="H331" s="18" t="s">
        <v>42</v>
      </c>
      <c r="I331" s="17">
        <v>2017</v>
      </c>
      <c r="J331" s="17">
        <v>780</v>
      </c>
      <c r="K331" s="17">
        <v>106</v>
      </c>
      <c r="L331" s="17">
        <v>0.7</v>
      </c>
      <c r="M331" s="20">
        <v>0.26</v>
      </c>
      <c r="N331" s="21">
        <v>3.9999999999999998E-6</v>
      </c>
      <c r="O331" s="22">
        <v>8.9999999999999993E-3</v>
      </c>
      <c r="P331" s="23">
        <v>3.9999999999999998E-7</v>
      </c>
      <c r="Q331" s="20">
        <v>1.7582258348913599E-2</v>
      </c>
      <c r="R331" s="22">
        <v>6.7368885386245099E-4</v>
      </c>
      <c r="S331" s="25">
        <f>Q330-Q331</f>
        <v>0.78209829613099147</v>
      </c>
      <c r="T331" s="25">
        <f>R330-R331</f>
        <v>5.7969552088869149E-2</v>
      </c>
      <c r="U331" s="38">
        <f>S331/365</f>
        <v>2.1427350578931271E-3</v>
      </c>
      <c r="V331" s="38">
        <f>T331/365</f>
        <v>1.5882069065443601E-4</v>
      </c>
      <c r="W331" s="38">
        <f>V331*0.92</f>
        <v>1.4611503540208113E-4</v>
      </c>
      <c r="X331" s="25">
        <f>LOOKUP(G331,'Load Factor Adjustment'!$A$2:$A$15,'Load Factor Adjustment'!$D$2:$D$15)</f>
        <v>0.68571428571428572</v>
      </c>
      <c r="Y331" s="38">
        <f>U331*X331</f>
        <v>1.4693040396981443E-3</v>
      </c>
      <c r="Z331" s="38">
        <f>W331*X331</f>
        <v>1.0019316713285563E-4</v>
      </c>
    </row>
    <row r="332" spans="1:26" x14ac:dyDescent="0.25">
      <c r="A332" s="17">
        <v>2018</v>
      </c>
      <c r="B332" s="17">
        <v>2841</v>
      </c>
      <c r="C332" s="18" t="s">
        <v>28</v>
      </c>
      <c r="D332" s="19">
        <v>43258</v>
      </c>
      <c r="E332" s="17">
        <v>7496</v>
      </c>
      <c r="F332" s="18" t="s">
        <v>17</v>
      </c>
      <c r="G332" s="18" t="s">
        <v>18</v>
      </c>
      <c r="H332" s="18" t="s">
        <v>32</v>
      </c>
      <c r="I332" s="17">
        <v>2002</v>
      </c>
      <c r="J332" s="17">
        <v>500</v>
      </c>
      <c r="K332" s="17">
        <v>96</v>
      </c>
      <c r="L332" s="17">
        <v>0.7</v>
      </c>
      <c r="M332" s="20">
        <v>6.54</v>
      </c>
      <c r="N332" s="21">
        <v>1.4999999999999999E-4</v>
      </c>
      <c r="O332" s="22">
        <v>0.55200000000000005</v>
      </c>
      <c r="P332" s="23">
        <v>4.0200000000000001E-5</v>
      </c>
      <c r="Q332" s="20">
        <v>0.30055555179495902</v>
      </c>
      <c r="R332" s="22">
        <v>3.6077776850490399E-2</v>
      </c>
      <c r="S332" s="25"/>
      <c r="T332" s="25"/>
      <c r="U332" s="25"/>
      <c r="V332" s="25"/>
      <c r="W332" s="25"/>
    </row>
    <row r="333" spans="1:26" x14ac:dyDescent="0.25">
      <c r="A333" s="17">
        <v>2018</v>
      </c>
      <c r="B333" s="17">
        <v>2841</v>
      </c>
      <c r="C333" s="18" t="s">
        <v>28</v>
      </c>
      <c r="D333" s="19">
        <v>43258</v>
      </c>
      <c r="E333" s="17">
        <v>7497</v>
      </c>
      <c r="F333" s="18" t="s">
        <v>20</v>
      </c>
      <c r="G333" s="18" t="s">
        <v>18</v>
      </c>
      <c r="H333" s="18" t="s">
        <v>42</v>
      </c>
      <c r="I333" s="17">
        <v>2017</v>
      </c>
      <c r="J333" s="17">
        <v>500</v>
      </c>
      <c r="K333" s="17">
        <v>106</v>
      </c>
      <c r="L333" s="17">
        <v>0.7</v>
      </c>
      <c r="M333" s="20">
        <v>2.3199999999999998</v>
      </c>
      <c r="N333" s="21">
        <v>3.0000000000000001E-5</v>
      </c>
      <c r="O333" s="22">
        <v>0.112</v>
      </c>
      <c r="P333" s="23">
        <v>7.9999999999999996E-6</v>
      </c>
      <c r="Q333" s="20">
        <v>9.7943668364013303E-2</v>
      </c>
      <c r="R333" s="22">
        <v>5.3981481955302901E-3</v>
      </c>
      <c r="S333" s="25">
        <f>Q332-Q333</f>
        <v>0.20261188343094572</v>
      </c>
      <c r="T333" s="25">
        <f>R332-R333</f>
        <v>3.0679628654960107E-2</v>
      </c>
      <c r="U333" s="38">
        <f>S333/365</f>
        <v>5.5510105049574171E-4</v>
      </c>
      <c r="V333" s="38">
        <f>T333/365</f>
        <v>8.4053777136877003E-5</v>
      </c>
      <c r="W333" s="38">
        <f>V333*0.92</f>
        <v>7.732947496592685E-5</v>
      </c>
      <c r="X333" s="25">
        <f>LOOKUP(G333,'Load Factor Adjustment'!$A$2:$A$15,'Load Factor Adjustment'!$D$2:$D$15)</f>
        <v>0.68571428571428572</v>
      </c>
      <c r="Y333" s="38">
        <f>U333*X333</f>
        <v>3.8064072033993718E-4</v>
      </c>
      <c r="Z333" s="38">
        <f>W333*X333</f>
        <v>5.302592569092127E-5</v>
      </c>
    </row>
    <row r="334" spans="1:26" x14ac:dyDescent="0.25">
      <c r="A334" s="17">
        <v>2018</v>
      </c>
      <c r="B334" s="17">
        <v>2746</v>
      </c>
      <c r="C334" s="18" t="s">
        <v>25</v>
      </c>
      <c r="D334" s="19">
        <v>43259</v>
      </c>
      <c r="E334" s="17">
        <v>7635</v>
      </c>
      <c r="F334" s="18" t="s">
        <v>17</v>
      </c>
      <c r="G334" s="18" t="s">
        <v>18</v>
      </c>
      <c r="H334" s="18" t="s">
        <v>19</v>
      </c>
      <c r="I334" s="17">
        <v>1977</v>
      </c>
      <c r="J334" s="17">
        <v>300</v>
      </c>
      <c r="K334" s="17">
        <v>180</v>
      </c>
      <c r="L334" s="17">
        <v>0.7</v>
      </c>
      <c r="M334" s="20">
        <v>11.16</v>
      </c>
      <c r="N334" s="21">
        <v>2.5999999999999998E-4</v>
      </c>
      <c r="O334" s="22">
        <v>0.39600000000000002</v>
      </c>
      <c r="P334" s="23">
        <v>2.8799999999999999E-5</v>
      </c>
      <c r="Q334" s="20">
        <v>0.59499998386328401</v>
      </c>
      <c r="R334" s="22">
        <v>3.0899998984214801E-2</v>
      </c>
      <c r="S334" s="25"/>
      <c r="T334" s="25"/>
      <c r="U334" s="25"/>
      <c r="V334" s="25"/>
      <c r="W334" s="25"/>
    </row>
    <row r="335" spans="1:26" x14ac:dyDescent="0.25">
      <c r="A335" s="17">
        <v>2018</v>
      </c>
      <c r="B335" s="17">
        <v>2746</v>
      </c>
      <c r="C335" s="18" t="s">
        <v>25</v>
      </c>
      <c r="D335" s="19">
        <v>43259</v>
      </c>
      <c r="E335" s="17">
        <v>7636</v>
      </c>
      <c r="F335" s="18" t="s">
        <v>20</v>
      </c>
      <c r="G335" s="18" t="s">
        <v>18</v>
      </c>
      <c r="H335" s="18" t="s">
        <v>42</v>
      </c>
      <c r="I335" s="17">
        <v>2017</v>
      </c>
      <c r="J335" s="17">
        <v>300</v>
      </c>
      <c r="K335" s="17">
        <v>114</v>
      </c>
      <c r="L335" s="17">
        <v>0.7</v>
      </c>
      <c r="M335" s="20">
        <v>0.26</v>
      </c>
      <c r="N335" s="21">
        <v>3.9999999999999998E-6</v>
      </c>
      <c r="O335" s="22">
        <v>8.9999999999999993E-3</v>
      </c>
      <c r="P335" s="23">
        <v>3.9999999999999998E-7</v>
      </c>
      <c r="Q335" s="20">
        <v>7.0194440728402101E-3</v>
      </c>
      <c r="R335" s="22">
        <v>2.5333331898026999E-4</v>
      </c>
      <c r="S335" s="25">
        <f>Q334-Q335</f>
        <v>0.58798053979044385</v>
      </c>
      <c r="T335" s="25">
        <f>R334-R335</f>
        <v>3.0646665665234531E-2</v>
      </c>
      <c r="U335" s="38">
        <f>S335/365</f>
        <v>1.6109055884669695E-3</v>
      </c>
      <c r="V335" s="38">
        <f>T335/365</f>
        <v>8.396346757598502E-5</v>
      </c>
      <c r="W335" s="38">
        <f>V335*0.92</f>
        <v>7.7246390169906216E-5</v>
      </c>
      <c r="X335" s="25">
        <f>LOOKUP(G335,'Load Factor Adjustment'!$A$2:$A$15,'Load Factor Adjustment'!$D$2:$D$15)</f>
        <v>0.68571428571428572</v>
      </c>
      <c r="Y335" s="38">
        <f>U335*X335</f>
        <v>1.1046209749487792E-3</v>
      </c>
      <c r="Z335" s="38">
        <f>W335*X335</f>
        <v>5.2968953259364265E-5</v>
      </c>
    </row>
    <row r="336" spans="1:26" x14ac:dyDescent="0.25">
      <c r="A336" s="17">
        <v>2018</v>
      </c>
      <c r="B336" s="17">
        <v>2743</v>
      </c>
      <c r="C336" s="18" t="s">
        <v>25</v>
      </c>
      <c r="D336" s="19">
        <v>43262</v>
      </c>
      <c r="E336" s="17">
        <v>7641</v>
      </c>
      <c r="F336" s="18" t="s">
        <v>17</v>
      </c>
      <c r="G336" s="18" t="s">
        <v>18</v>
      </c>
      <c r="H336" s="18" t="s">
        <v>32</v>
      </c>
      <c r="I336" s="17">
        <v>1998</v>
      </c>
      <c r="J336" s="17">
        <v>900</v>
      </c>
      <c r="K336" s="17">
        <v>92</v>
      </c>
      <c r="L336" s="17">
        <v>0.7</v>
      </c>
      <c r="M336" s="20">
        <v>6.54</v>
      </c>
      <c r="N336" s="21">
        <v>1.4999999999999999E-4</v>
      </c>
      <c r="O336" s="22">
        <v>0.55200000000000005</v>
      </c>
      <c r="P336" s="23">
        <v>4.0200000000000001E-5</v>
      </c>
      <c r="Q336" s="20">
        <v>0.53283332728427502</v>
      </c>
      <c r="R336" s="22">
        <v>6.6086665050594698E-2</v>
      </c>
      <c r="S336" s="25"/>
      <c r="T336" s="25"/>
      <c r="U336" s="25"/>
      <c r="V336" s="25"/>
      <c r="W336" s="25"/>
    </row>
    <row r="337" spans="1:26" x14ac:dyDescent="0.25">
      <c r="A337" s="17">
        <v>2018</v>
      </c>
      <c r="B337" s="17">
        <v>2743</v>
      </c>
      <c r="C337" s="18" t="s">
        <v>25</v>
      </c>
      <c r="D337" s="19">
        <v>43262</v>
      </c>
      <c r="E337" s="17">
        <v>7642</v>
      </c>
      <c r="F337" s="18" t="s">
        <v>20</v>
      </c>
      <c r="G337" s="18" t="s">
        <v>18</v>
      </c>
      <c r="H337" s="18" t="s">
        <v>42</v>
      </c>
      <c r="I337" s="17">
        <v>2017</v>
      </c>
      <c r="J337" s="17">
        <v>900</v>
      </c>
      <c r="K337" s="17">
        <v>105</v>
      </c>
      <c r="L337" s="17">
        <v>0.7</v>
      </c>
      <c r="M337" s="20">
        <v>0.26</v>
      </c>
      <c r="N337" s="21">
        <v>3.9999999999999998E-6</v>
      </c>
      <c r="O337" s="22">
        <v>8.9999999999999993E-3</v>
      </c>
      <c r="P337" s="23">
        <v>3.9999999999999998E-7</v>
      </c>
      <c r="Q337" s="20">
        <v>2.0270832289421802E-2</v>
      </c>
      <c r="R337" s="22">
        <v>7.8749995987263796E-4</v>
      </c>
      <c r="S337" s="25">
        <f>Q336-Q337</f>
        <v>0.51256249499485318</v>
      </c>
      <c r="T337" s="25">
        <f>R336-R337</f>
        <v>6.5299165090722061E-2</v>
      </c>
      <c r="U337" s="38">
        <f>S337/365</f>
        <v>1.4042808082050772E-3</v>
      </c>
      <c r="V337" s="38">
        <f>T337/365</f>
        <v>1.7890182216636182E-4</v>
      </c>
      <c r="W337" s="38">
        <f>V337*0.92</f>
        <v>1.6458967639305287E-4</v>
      </c>
      <c r="X337" s="25">
        <f>LOOKUP(G337,'Load Factor Adjustment'!$A$2:$A$15,'Load Factor Adjustment'!$D$2:$D$15)</f>
        <v>0.68571428571428572</v>
      </c>
      <c r="Y337" s="38">
        <f>U337*X337</f>
        <v>9.6293541134062437E-4</v>
      </c>
      <c r="Z337" s="38">
        <f>W337*X337</f>
        <v>1.1286149238380769E-4</v>
      </c>
    </row>
    <row r="338" spans="1:26" x14ac:dyDescent="0.25">
      <c r="A338" s="17">
        <v>2018</v>
      </c>
      <c r="B338" s="17">
        <v>2827</v>
      </c>
      <c r="C338" s="18" t="s">
        <v>28</v>
      </c>
      <c r="D338" s="19">
        <v>43262</v>
      </c>
      <c r="E338" s="17">
        <v>7523</v>
      </c>
      <c r="F338" s="18" t="s">
        <v>17</v>
      </c>
      <c r="G338" s="18" t="s">
        <v>52</v>
      </c>
      <c r="H338" s="18" t="s">
        <v>19</v>
      </c>
      <c r="I338" s="17">
        <v>1994</v>
      </c>
      <c r="J338" s="17">
        <v>600</v>
      </c>
      <c r="K338" s="17">
        <v>62</v>
      </c>
      <c r="L338" s="17">
        <v>0.4</v>
      </c>
      <c r="M338" s="20">
        <v>8.17</v>
      </c>
      <c r="N338" s="21">
        <v>1.9000000000000001E-4</v>
      </c>
      <c r="O338" s="22">
        <v>0.47899999999999998</v>
      </c>
      <c r="P338" s="23">
        <v>3.6100000000000003E-5</v>
      </c>
      <c r="Q338" s="20">
        <v>0.171402121411006</v>
      </c>
      <c r="R338" s="22">
        <v>1.4962010524610801E-2</v>
      </c>
      <c r="S338" s="25"/>
      <c r="T338" s="25"/>
      <c r="U338" s="25"/>
      <c r="V338" s="25"/>
      <c r="W338" s="25"/>
    </row>
    <row r="339" spans="1:26" x14ac:dyDescent="0.25">
      <c r="A339" s="17">
        <v>2018</v>
      </c>
      <c r="B339" s="17">
        <v>2827</v>
      </c>
      <c r="C339" s="18" t="s">
        <v>28</v>
      </c>
      <c r="D339" s="19">
        <v>43262</v>
      </c>
      <c r="E339" s="17">
        <v>7524</v>
      </c>
      <c r="F339" s="18" t="s">
        <v>20</v>
      </c>
      <c r="G339" s="18" t="s">
        <v>52</v>
      </c>
      <c r="H339" s="18" t="s">
        <v>42</v>
      </c>
      <c r="I339" s="17">
        <v>2017</v>
      </c>
      <c r="J339" s="17">
        <v>600</v>
      </c>
      <c r="K339" s="17">
        <v>74</v>
      </c>
      <c r="L339" s="17">
        <v>0.4</v>
      </c>
      <c r="M339" s="20">
        <v>2.74</v>
      </c>
      <c r="N339" s="21">
        <v>3.6000000000000001E-5</v>
      </c>
      <c r="O339" s="22">
        <v>8.9999999999999993E-3</v>
      </c>
      <c r="P339" s="23">
        <v>8.9999999999999996E-7</v>
      </c>
      <c r="Q339" s="20">
        <v>5.5754498446786399E-2</v>
      </c>
      <c r="R339" s="22">
        <v>2.2904761340726199E-4</v>
      </c>
      <c r="S339" s="25">
        <f>Q338-Q339</f>
        <v>0.1156476229642196</v>
      </c>
      <c r="T339" s="25">
        <f>R338-R339</f>
        <v>1.4732962911203538E-2</v>
      </c>
      <c r="U339" s="38">
        <f>S339/365</f>
        <v>3.1684280264169753E-4</v>
      </c>
      <c r="V339" s="38">
        <f>T339/365</f>
        <v>4.0364281948502843E-5</v>
      </c>
      <c r="W339" s="38">
        <f>V339*0.92</f>
        <v>3.7135139392622617E-5</v>
      </c>
      <c r="X339" s="25">
        <f>LOOKUP(G339,'Load Factor Adjustment'!$A$2:$A$15,'Load Factor Adjustment'!$D$2:$D$15)</f>
        <v>1</v>
      </c>
      <c r="Y339" s="38">
        <f>U339*X339</f>
        <v>3.1684280264169753E-4</v>
      </c>
      <c r="Z339" s="38">
        <f>W339*X339</f>
        <v>3.7135139392622617E-5</v>
      </c>
    </row>
    <row r="340" spans="1:26" x14ac:dyDescent="0.25">
      <c r="A340" s="17">
        <v>2018</v>
      </c>
      <c r="B340" s="17">
        <v>2828</v>
      </c>
      <c r="C340" s="18" t="s">
        <v>28</v>
      </c>
      <c r="D340" s="19">
        <v>43262</v>
      </c>
      <c r="E340" s="17">
        <v>7521</v>
      </c>
      <c r="F340" s="18" t="s">
        <v>17</v>
      </c>
      <c r="G340" s="18" t="s">
        <v>18</v>
      </c>
      <c r="H340" s="18" t="s">
        <v>19</v>
      </c>
      <c r="I340" s="17">
        <v>1975</v>
      </c>
      <c r="J340" s="17">
        <v>500</v>
      </c>
      <c r="K340" s="17">
        <v>151</v>
      </c>
      <c r="L340" s="17">
        <v>0.7</v>
      </c>
      <c r="M340" s="20">
        <v>11.16</v>
      </c>
      <c r="N340" s="21">
        <v>2.5999999999999998E-4</v>
      </c>
      <c r="O340" s="22">
        <v>0.39600000000000002</v>
      </c>
      <c r="P340" s="23">
        <v>2.8799999999999999E-5</v>
      </c>
      <c r="Q340" s="20">
        <v>0.83189812558662901</v>
      </c>
      <c r="R340" s="22">
        <v>4.3202776357559598E-2</v>
      </c>
      <c r="S340" s="25"/>
      <c r="T340" s="25"/>
      <c r="U340" s="25"/>
      <c r="V340" s="25"/>
      <c r="W340" s="25"/>
    </row>
    <row r="341" spans="1:26" x14ac:dyDescent="0.25">
      <c r="A341" s="17">
        <v>2018</v>
      </c>
      <c r="B341" s="17">
        <v>2828</v>
      </c>
      <c r="C341" s="18" t="s">
        <v>28</v>
      </c>
      <c r="D341" s="19">
        <v>43262</v>
      </c>
      <c r="E341" s="17">
        <v>7522</v>
      </c>
      <c r="F341" s="18" t="s">
        <v>20</v>
      </c>
      <c r="G341" s="18" t="s">
        <v>18</v>
      </c>
      <c r="H341" s="18" t="s">
        <v>42</v>
      </c>
      <c r="I341" s="17">
        <v>2018</v>
      </c>
      <c r="J341" s="17">
        <v>500</v>
      </c>
      <c r="K341" s="17">
        <v>114</v>
      </c>
      <c r="L341" s="17">
        <v>0.7</v>
      </c>
      <c r="M341" s="20">
        <v>0.26</v>
      </c>
      <c r="N341" s="21">
        <v>3.9999999999999998E-6</v>
      </c>
      <c r="O341" s="22">
        <v>8.9999999999999993E-3</v>
      </c>
      <c r="P341" s="23">
        <v>3.9999999999999998E-7</v>
      </c>
      <c r="Q341" s="20">
        <v>1.18749993772194E-2</v>
      </c>
      <c r="R341" s="22">
        <v>4.3981479079903201E-4</v>
      </c>
      <c r="S341" s="25">
        <f>Q340-Q341</f>
        <v>0.82002312620940965</v>
      </c>
      <c r="T341" s="25">
        <f>R340-R341</f>
        <v>4.2762961566760564E-2</v>
      </c>
      <c r="U341" s="38">
        <f>S341/365</f>
        <v>2.2466387019435879E-3</v>
      </c>
      <c r="V341" s="38">
        <f>T341/365</f>
        <v>1.1715879881304264E-4</v>
      </c>
      <c r="W341" s="38">
        <f>V341*0.92</f>
        <v>1.0778609490799924E-4</v>
      </c>
      <c r="X341" s="25">
        <f>LOOKUP(G341,'Load Factor Adjustment'!$A$2:$A$15,'Load Factor Adjustment'!$D$2:$D$15)</f>
        <v>0.68571428571428572</v>
      </c>
      <c r="Y341" s="38">
        <f>U341*X341</f>
        <v>1.5405522527613175E-3</v>
      </c>
      <c r="Z341" s="38">
        <f>W341*X341</f>
        <v>7.3910465079770907E-5</v>
      </c>
    </row>
    <row r="342" spans="1:26" x14ac:dyDescent="0.25">
      <c r="A342" s="17">
        <v>2018</v>
      </c>
      <c r="B342" s="17">
        <v>2829</v>
      </c>
      <c r="C342" s="18" t="s">
        <v>28</v>
      </c>
      <c r="D342" s="19">
        <v>43262</v>
      </c>
      <c r="E342" s="17">
        <v>7519</v>
      </c>
      <c r="F342" s="18" t="s">
        <v>17</v>
      </c>
      <c r="G342" s="18" t="s">
        <v>18</v>
      </c>
      <c r="H342" s="18" t="s">
        <v>19</v>
      </c>
      <c r="I342" s="17">
        <v>1958</v>
      </c>
      <c r="J342" s="17">
        <v>500</v>
      </c>
      <c r="K342" s="17">
        <v>47</v>
      </c>
      <c r="L342" s="17">
        <v>0.7</v>
      </c>
      <c r="M342" s="20">
        <v>6.51</v>
      </c>
      <c r="N342" s="21">
        <v>9.7999999999999997E-5</v>
      </c>
      <c r="O342" s="22">
        <v>0.54700000000000004</v>
      </c>
      <c r="P342" s="23">
        <v>4.2400000000000001E-5</v>
      </c>
      <c r="Q342" s="20">
        <v>0.13936805663537</v>
      </c>
      <c r="R342" s="22">
        <v>1.9144520913225702E-2</v>
      </c>
      <c r="S342" s="25"/>
      <c r="T342" s="25"/>
      <c r="U342" s="25"/>
      <c r="V342" s="25"/>
      <c r="W342" s="25"/>
    </row>
    <row r="343" spans="1:26" x14ac:dyDescent="0.25">
      <c r="A343" s="17">
        <v>2018</v>
      </c>
      <c r="B343" s="17">
        <v>2829</v>
      </c>
      <c r="C343" s="18" t="s">
        <v>28</v>
      </c>
      <c r="D343" s="19">
        <v>43262</v>
      </c>
      <c r="E343" s="17">
        <v>7520</v>
      </c>
      <c r="F343" s="18" t="s">
        <v>20</v>
      </c>
      <c r="G343" s="18" t="s">
        <v>18</v>
      </c>
      <c r="H343" s="18" t="s">
        <v>42</v>
      </c>
      <c r="I343" s="17">
        <v>2017</v>
      </c>
      <c r="J343" s="17">
        <v>500</v>
      </c>
      <c r="K343" s="17">
        <v>52</v>
      </c>
      <c r="L343" s="17">
        <v>0.7</v>
      </c>
      <c r="M343" s="20">
        <v>2.74</v>
      </c>
      <c r="N343" s="21">
        <v>3.6000000000000001E-5</v>
      </c>
      <c r="O343" s="22">
        <v>8.9999999999999993E-3</v>
      </c>
      <c r="P343" s="23">
        <v>8.9999999999999996E-7</v>
      </c>
      <c r="Q343" s="20">
        <v>5.6774690646345098E-2</v>
      </c>
      <c r="R343" s="22">
        <v>2.2569443157403001E-4</v>
      </c>
      <c r="S343" s="25">
        <f>Q342-Q343</f>
        <v>8.2593365989024892E-2</v>
      </c>
      <c r="T343" s="25">
        <f>R342-R343</f>
        <v>1.8918826481651673E-2</v>
      </c>
      <c r="U343" s="38">
        <f>S343/365</f>
        <v>2.2628319449047914E-4</v>
      </c>
      <c r="V343" s="38">
        <f>T343/365</f>
        <v>5.1832401319593627E-5</v>
      </c>
      <c r="W343" s="38">
        <f>V343*0.92</f>
        <v>4.7685809214026138E-5</v>
      </c>
      <c r="X343" s="25">
        <f>LOOKUP(G343,'Load Factor Adjustment'!$A$2:$A$15,'Load Factor Adjustment'!$D$2:$D$15)</f>
        <v>0.68571428571428572</v>
      </c>
      <c r="Y343" s="38">
        <f>U343*X343</f>
        <v>1.551656190791857E-4</v>
      </c>
      <c r="Z343" s="38">
        <f>W343*X343</f>
        <v>3.2698840603903641E-5</v>
      </c>
    </row>
    <row r="344" spans="1:26" x14ac:dyDescent="0.25">
      <c r="A344" s="17">
        <v>2018</v>
      </c>
      <c r="B344" s="17">
        <v>2842</v>
      </c>
      <c r="C344" s="18" t="s">
        <v>28</v>
      </c>
      <c r="D344" s="19">
        <v>43262</v>
      </c>
      <c r="E344" s="17">
        <v>7494</v>
      </c>
      <c r="F344" s="18" t="s">
        <v>17</v>
      </c>
      <c r="G344" s="18" t="s">
        <v>18</v>
      </c>
      <c r="H344" s="18" t="s">
        <v>19</v>
      </c>
      <c r="I344" s="17">
        <v>1995</v>
      </c>
      <c r="J344" s="17">
        <v>800</v>
      </c>
      <c r="K344" s="17">
        <v>114</v>
      </c>
      <c r="L344" s="17">
        <v>0.7</v>
      </c>
      <c r="M344" s="20">
        <v>8.17</v>
      </c>
      <c r="N344" s="21">
        <v>1.9000000000000001E-4</v>
      </c>
      <c r="O344" s="22">
        <v>0.47899999999999998</v>
      </c>
      <c r="P344" s="23">
        <v>3.6100000000000003E-5</v>
      </c>
      <c r="Q344" s="20">
        <v>0.73537036837896597</v>
      </c>
      <c r="R344" s="22">
        <v>6.41918495558743E-2</v>
      </c>
      <c r="S344" s="25"/>
      <c r="T344" s="25"/>
      <c r="U344" s="25"/>
      <c r="V344" s="25"/>
      <c r="W344" s="25"/>
    </row>
    <row r="345" spans="1:26" x14ac:dyDescent="0.25">
      <c r="A345" s="17">
        <v>2018</v>
      </c>
      <c r="B345" s="17">
        <v>2842</v>
      </c>
      <c r="C345" s="18" t="s">
        <v>28</v>
      </c>
      <c r="D345" s="19">
        <v>43262</v>
      </c>
      <c r="E345" s="17">
        <v>7495</v>
      </c>
      <c r="F345" s="18" t="s">
        <v>20</v>
      </c>
      <c r="G345" s="18" t="s">
        <v>18</v>
      </c>
      <c r="H345" s="18" t="s">
        <v>42</v>
      </c>
      <c r="I345" s="17">
        <v>2017</v>
      </c>
      <c r="J345" s="17">
        <v>800</v>
      </c>
      <c r="K345" s="17">
        <v>115</v>
      </c>
      <c r="L345" s="17">
        <v>0.7</v>
      </c>
      <c r="M345" s="20">
        <v>0.26</v>
      </c>
      <c r="N345" s="21">
        <v>3.9999999999999998E-6</v>
      </c>
      <c r="O345" s="22">
        <v>8.9999999999999993E-3</v>
      </c>
      <c r="P345" s="23">
        <v>3.9999999999999998E-7</v>
      </c>
      <c r="Q345" s="20">
        <v>1.9592591579074101E-2</v>
      </c>
      <c r="R345" s="22">
        <v>7.5246909681254601E-4</v>
      </c>
      <c r="S345" s="25">
        <f>Q344-Q345</f>
        <v>0.71577777679989185</v>
      </c>
      <c r="T345" s="25">
        <f>R344-R345</f>
        <v>6.343938045906175E-2</v>
      </c>
      <c r="U345" s="38">
        <f>S345/365</f>
        <v>1.9610350049312107E-3</v>
      </c>
      <c r="V345" s="38">
        <f>T345/365</f>
        <v>1.7380652180564864E-4</v>
      </c>
      <c r="W345" s="38">
        <f>V345*0.92</f>
        <v>1.5990200006119675E-4</v>
      </c>
      <c r="X345" s="25">
        <f>LOOKUP(G345,'Load Factor Adjustment'!$A$2:$A$15,'Load Factor Adjustment'!$D$2:$D$15)</f>
        <v>0.68571428571428572</v>
      </c>
      <c r="Y345" s="38">
        <f>U345*X345</f>
        <v>1.344709717667116E-3</v>
      </c>
      <c r="Z345" s="38">
        <f>W345*X345</f>
        <v>1.096470857562492E-4</v>
      </c>
    </row>
    <row r="346" spans="1:26" x14ac:dyDescent="0.25">
      <c r="A346" s="17">
        <v>2018</v>
      </c>
      <c r="B346" s="17">
        <v>2843</v>
      </c>
      <c r="C346" s="18" t="s">
        <v>28</v>
      </c>
      <c r="D346" s="19">
        <v>43262</v>
      </c>
      <c r="E346" s="17">
        <v>7492</v>
      </c>
      <c r="F346" s="18" t="s">
        <v>17</v>
      </c>
      <c r="G346" s="18" t="s">
        <v>18</v>
      </c>
      <c r="H346" s="18" t="s">
        <v>19</v>
      </c>
      <c r="I346" s="17">
        <v>1965</v>
      </c>
      <c r="J346" s="17">
        <v>500</v>
      </c>
      <c r="K346" s="17">
        <v>73</v>
      </c>
      <c r="L346" s="17">
        <v>0.7</v>
      </c>
      <c r="M346" s="20">
        <v>12.09</v>
      </c>
      <c r="N346" s="21">
        <v>2.7999999999999998E-4</v>
      </c>
      <c r="O346" s="22">
        <v>0.60499999999999998</v>
      </c>
      <c r="P346" s="23">
        <v>4.3999999999999999E-5</v>
      </c>
      <c r="Q346" s="20">
        <v>0.435127314229525</v>
      </c>
      <c r="R346" s="22">
        <v>3.19093365296617E-2</v>
      </c>
      <c r="S346" s="25"/>
      <c r="T346" s="25"/>
      <c r="U346" s="25"/>
      <c r="V346" s="25"/>
      <c r="W346" s="25"/>
    </row>
    <row r="347" spans="1:26" x14ac:dyDescent="0.25">
      <c r="A347" s="17">
        <v>2018</v>
      </c>
      <c r="B347" s="17">
        <v>2843</v>
      </c>
      <c r="C347" s="18" t="s">
        <v>28</v>
      </c>
      <c r="D347" s="19">
        <v>43262</v>
      </c>
      <c r="E347" s="17">
        <v>7493</v>
      </c>
      <c r="F347" s="18" t="s">
        <v>20</v>
      </c>
      <c r="G347" s="18" t="s">
        <v>18</v>
      </c>
      <c r="H347" s="18" t="s">
        <v>42</v>
      </c>
      <c r="I347" s="17">
        <v>2017</v>
      </c>
      <c r="J347" s="17">
        <v>500</v>
      </c>
      <c r="K347" s="17">
        <v>74</v>
      </c>
      <c r="L347" s="17">
        <v>0.7</v>
      </c>
      <c r="M347" s="20">
        <v>2.74</v>
      </c>
      <c r="N347" s="21">
        <v>3.6000000000000001E-5</v>
      </c>
      <c r="O347" s="22">
        <v>8.9999999999999993E-3</v>
      </c>
      <c r="P347" s="23">
        <v>8.9999999999999996E-7</v>
      </c>
      <c r="Q347" s="20">
        <v>8.0794752073644893E-2</v>
      </c>
      <c r="R347" s="22">
        <v>3.2118053723996601E-4</v>
      </c>
      <c r="S347" s="25">
        <f>Q346-Q347</f>
        <v>0.3543325621558801</v>
      </c>
      <c r="T347" s="25">
        <f>R346-R347</f>
        <v>3.1588155992421735E-2</v>
      </c>
      <c r="U347" s="38">
        <f>S347/365</f>
        <v>9.7077414289282224E-4</v>
      </c>
      <c r="V347" s="38">
        <f>T347/365</f>
        <v>8.6542893129922557E-5</v>
      </c>
      <c r="W347" s="38">
        <f>V347*0.92</f>
        <v>7.9619461679528752E-5</v>
      </c>
      <c r="X347" s="25">
        <f>LOOKUP(G347,'Load Factor Adjustment'!$A$2:$A$15,'Load Factor Adjustment'!$D$2:$D$15)</f>
        <v>0.68571428571428572</v>
      </c>
      <c r="Y347" s="38">
        <f>U347*X347</f>
        <v>6.6567369798364959E-4</v>
      </c>
      <c r="Z347" s="38">
        <f>W347*X347</f>
        <v>5.4596202294533999E-5</v>
      </c>
    </row>
    <row r="348" spans="1:26" x14ac:dyDescent="0.25">
      <c r="A348" s="17">
        <v>2017</v>
      </c>
      <c r="B348" s="17">
        <v>2858</v>
      </c>
      <c r="C348" s="18" t="s">
        <v>27</v>
      </c>
      <c r="D348" s="19">
        <v>43262</v>
      </c>
      <c r="E348" s="17">
        <v>7464</v>
      </c>
      <c r="F348" s="18" t="s">
        <v>17</v>
      </c>
      <c r="G348" s="18" t="s">
        <v>18</v>
      </c>
      <c r="H348" s="18" t="s">
        <v>19</v>
      </c>
      <c r="I348" s="17">
        <v>1994</v>
      </c>
      <c r="J348" s="17">
        <v>200</v>
      </c>
      <c r="K348" s="17">
        <v>97</v>
      </c>
      <c r="L348" s="17">
        <v>0.7</v>
      </c>
      <c r="M348" s="20">
        <v>8.17</v>
      </c>
      <c r="N348" s="21">
        <v>1.9000000000000001E-4</v>
      </c>
      <c r="O348" s="22">
        <v>0.47899999999999998</v>
      </c>
      <c r="P348" s="23">
        <v>3.6100000000000003E-5</v>
      </c>
      <c r="Q348" s="20">
        <v>0.13822499930062701</v>
      </c>
      <c r="R348" s="22">
        <v>1.0196376267297001E-2</v>
      </c>
      <c r="S348" s="25"/>
      <c r="T348" s="25"/>
      <c r="U348" s="25"/>
      <c r="V348" s="25"/>
      <c r="W348" s="25"/>
    </row>
    <row r="349" spans="1:26" x14ac:dyDescent="0.25">
      <c r="A349" s="17">
        <v>2017</v>
      </c>
      <c r="B349" s="17">
        <v>2858</v>
      </c>
      <c r="C349" s="18" t="s">
        <v>27</v>
      </c>
      <c r="D349" s="19">
        <v>43262</v>
      </c>
      <c r="E349" s="17">
        <v>7465</v>
      </c>
      <c r="F349" s="18" t="s">
        <v>20</v>
      </c>
      <c r="G349" s="18" t="s">
        <v>18</v>
      </c>
      <c r="H349" s="18" t="s">
        <v>42</v>
      </c>
      <c r="I349" s="17">
        <v>2017</v>
      </c>
      <c r="J349" s="17">
        <v>200</v>
      </c>
      <c r="K349" s="17">
        <v>100</v>
      </c>
      <c r="L349" s="17">
        <v>0.7</v>
      </c>
      <c r="M349" s="20">
        <v>0.26</v>
      </c>
      <c r="N349" s="21">
        <v>3.9999999999999998E-6</v>
      </c>
      <c r="O349" s="22">
        <v>8.9999999999999993E-3</v>
      </c>
      <c r="P349" s="23">
        <v>3.9999999999999998E-7</v>
      </c>
      <c r="Q349" s="20">
        <v>4.0740738573651998E-3</v>
      </c>
      <c r="R349" s="22">
        <v>1.4506172001795101E-4</v>
      </c>
      <c r="S349" s="25">
        <f>Q348-Q349</f>
        <v>0.13415092544326182</v>
      </c>
      <c r="T349" s="25">
        <f>R348-R349</f>
        <v>1.0051314547279049E-2</v>
      </c>
      <c r="U349" s="38">
        <f>S349/365</f>
        <v>3.6753678203633376E-4</v>
      </c>
      <c r="V349" s="38">
        <f>T349/365</f>
        <v>2.7537848074737119E-5</v>
      </c>
      <c r="W349" s="38">
        <f>V349*0.92</f>
        <v>2.5334820228758152E-5</v>
      </c>
      <c r="X349" s="25">
        <f>LOOKUP(G349,'Load Factor Adjustment'!$A$2:$A$15,'Load Factor Adjustment'!$D$2:$D$15)</f>
        <v>0.68571428571428572</v>
      </c>
      <c r="Y349" s="38">
        <f>U349*X349</f>
        <v>2.5202522196777171E-4</v>
      </c>
      <c r="Z349" s="38">
        <f>W349*X349</f>
        <v>1.7372448156862734E-5</v>
      </c>
    </row>
    <row r="350" spans="1:26" x14ac:dyDescent="0.25">
      <c r="A350" s="17">
        <v>2018</v>
      </c>
      <c r="B350" s="17">
        <v>2673</v>
      </c>
      <c r="C350" s="18" t="s">
        <v>26</v>
      </c>
      <c r="D350" s="19">
        <v>43263</v>
      </c>
      <c r="E350" s="17">
        <v>7457</v>
      </c>
      <c r="F350" s="18" t="s">
        <v>17</v>
      </c>
      <c r="G350" s="18" t="s">
        <v>18</v>
      </c>
      <c r="H350" s="18" t="s">
        <v>32</v>
      </c>
      <c r="I350" s="17">
        <v>1998</v>
      </c>
      <c r="J350" s="17">
        <v>450</v>
      </c>
      <c r="K350" s="17">
        <v>95</v>
      </c>
      <c r="L350" s="17">
        <v>0.7</v>
      </c>
      <c r="M350" s="20">
        <v>6.54</v>
      </c>
      <c r="N350" s="21">
        <v>1.4999999999999999E-4</v>
      </c>
      <c r="O350" s="22">
        <v>0.55200000000000005</v>
      </c>
      <c r="P350" s="23">
        <v>4.0200000000000001E-5</v>
      </c>
      <c r="Q350" s="20">
        <v>0.27139322593044801</v>
      </c>
      <c r="R350" s="22">
        <v>3.3126301253208201E-2</v>
      </c>
      <c r="S350" s="25"/>
      <c r="T350" s="25"/>
      <c r="U350" s="25"/>
      <c r="V350" s="25"/>
      <c r="W350" s="25"/>
    </row>
    <row r="351" spans="1:26" x14ac:dyDescent="0.25">
      <c r="A351" s="17">
        <v>2018</v>
      </c>
      <c r="B351" s="17">
        <v>2673</v>
      </c>
      <c r="C351" s="18" t="s">
        <v>26</v>
      </c>
      <c r="D351" s="19">
        <v>43263</v>
      </c>
      <c r="E351" s="17">
        <v>7458</v>
      </c>
      <c r="F351" s="18" t="s">
        <v>20</v>
      </c>
      <c r="G351" s="18" t="s">
        <v>18</v>
      </c>
      <c r="H351" s="18" t="s">
        <v>42</v>
      </c>
      <c r="I351" s="17">
        <v>2018</v>
      </c>
      <c r="J351" s="17">
        <v>450</v>
      </c>
      <c r="K351" s="17">
        <v>115</v>
      </c>
      <c r="L351" s="17">
        <v>0.7</v>
      </c>
      <c r="M351" s="20">
        <v>0.26</v>
      </c>
      <c r="N351" s="21">
        <v>3.9999999999999998E-6</v>
      </c>
      <c r="O351" s="22">
        <v>8.9999999999999993E-3</v>
      </c>
      <c r="P351" s="23">
        <v>3.9999999999999998E-7</v>
      </c>
      <c r="Q351" s="20">
        <v>1.0741318879806099E-2</v>
      </c>
      <c r="R351" s="22">
        <v>3.95312478217535E-4</v>
      </c>
      <c r="S351" s="25">
        <f>Q350-Q351</f>
        <v>0.2606519070506419</v>
      </c>
      <c r="T351" s="25">
        <f>R350-R351</f>
        <v>3.2730988774990664E-2</v>
      </c>
      <c r="U351" s="38">
        <f>S351/365</f>
        <v>7.1411481383737505E-4</v>
      </c>
      <c r="V351" s="38">
        <f>T351/365</f>
        <v>8.9673941849289498E-5</v>
      </c>
      <c r="W351" s="38">
        <f>V351*0.92</f>
        <v>8.2500026501346337E-5</v>
      </c>
      <c r="X351" s="25">
        <f>LOOKUP(G351,'Load Factor Adjustment'!$A$2:$A$15,'Load Factor Adjustment'!$D$2:$D$15)</f>
        <v>0.68571428571428572</v>
      </c>
      <c r="Y351" s="38">
        <f>U351*X351</f>
        <v>4.896787294884858E-4</v>
      </c>
      <c r="Z351" s="38">
        <f>W351*X351</f>
        <v>5.6571446743780347E-5</v>
      </c>
    </row>
    <row r="352" spans="1:26" x14ac:dyDescent="0.25">
      <c r="A352" s="17">
        <v>2018</v>
      </c>
      <c r="B352" s="17">
        <v>2674</v>
      </c>
      <c r="C352" s="18" t="s">
        <v>26</v>
      </c>
      <c r="D352" s="19">
        <v>43263</v>
      </c>
      <c r="E352" s="17">
        <v>7459</v>
      </c>
      <c r="F352" s="18" t="s">
        <v>17</v>
      </c>
      <c r="G352" s="18" t="s">
        <v>18</v>
      </c>
      <c r="H352" s="18" t="s">
        <v>32</v>
      </c>
      <c r="I352" s="17">
        <v>1999</v>
      </c>
      <c r="J352" s="17">
        <v>450</v>
      </c>
      <c r="K352" s="17">
        <v>95</v>
      </c>
      <c r="L352" s="17">
        <v>0.7</v>
      </c>
      <c r="M352" s="20">
        <v>6.54</v>
      </c>
      <c r="N352" s="21">
        <v>1.4999999999999999E-4</v>
      </c>
      <c r="O352" s="22">
        <v>0.55200000000000005</v>
      </c>
      <c r="P352" s="23">
        <v>4.0200000000000001E-5</v>
      </c>
      <c r="Q352" s="20">
        <v>0.26916666336261003</v>
      </c>
      <c r="R352" s="22">
        <v>3.2529582505764099E-2</v>
      </c>
      <c r="S352" s="25"/>
      <c r="T352" s="25"/>
      <c r="U352" s="25"/>
      <c r="V352" s="25"/>
      <c r="W352" s="25"/>
    </row>
    <row r="353" spans="1:26" x14ac:dyDescent="0.25">
      <c r="A353" s="17">
        <v>2018</v>
      </c>
      <c r="B353" s="17">
        <v>2674</v>
      </c>
      <c r="C353" s="18" t="s">
        <v>26</v>
      </c>
      <c r="D353" s="19">
        <v>43263</v>
      </c>
      <c r="E353" s="17">
        <v>7460</v>
      </c>
      <c r="F353" s="18" t="s">
        <v>20</v>
      </c>
      <c r="G353" s="18" t="s">
        <v>18</v>
      </c>
      <c r="H353" s="18" t="s">
        <v>42</v>
      </c>
      <c r="I353" s="17">
        <v>2017</v>
      </c>
      <c r="J353" s="17">
        <v>450</v>
      </c>
      <c r="K353" s="17">
        <v>115</v>
      </c>
      <c r="L353" s="17">
        <v>0.7</v>
      </c>
      <c r="M353" s="20">
        <v>0.26</v>
      </c>
      <c r="N353" s="21">
        <v>3.9999999999999998E-6</v>
      </c>
      <c r="O353" s="22">
        <v>8.9999999999999993E-3</v>
      </c>
      <c r="P353" s="23">
        <v>3.9999999999999998E-7</v>
      </c>
      <c r="Q353" s="20">
        <v>1.0741318879806099E-2</v>
      </c>
      <c r="R353" s="22">
        <v>3.95312478217535E-4</v>
      </c>
      <c r="S353" s="25">
        <f>Q352-Q353</f>
        <v>0.25842534448280391</v>
      </c>
      <c r="T353" s="25">
        <f>R352-R353</f>
        <v>3.2134270027546562E-2</v>
      </c>
      <c r="U353" s="38">
        <f>S353/365</f>
        <v>7.0801464241864083E-4</v>
      </c>
      <c r="V353" s="38">
        <f>T353/365</f>
        <v>8.8039095965880996E-5</v>
      </c>
      <c r="W353" s="38">
        <f>V353*0.92</f>
        <v>8.0995968288610513E-5</v>
      </c>
      <c r="X353" s="25">
        <f>LOOKUP(G353,'Load Factor Adjustment'!$A$2:$A$15,'Load Factor Adjustment'!$D$2:$D$15)</f>
        <v>0.68571428571428572</v>
      </c>
      <c r="Y353" s="38">
        <f>U353*X353</f>
        <v>4.854957548013537E-4</v>
      </c>
      <c r="Z353" s="38">
        <f>W353*X353</f>
        <v>5.5540092540761492E-5</v>
      </c>
    </row>
    <row r="354" spans="1:26" x14ac:dyDescent="0.25">
      <c r="A354" s="17">
        <v>2018</v>
      </c>
      <c r="B354" s="17">
        <v>2675</v>
      </c>
      <c r="C354" s="18" t="s">
        <v>26</v>
      </c>
      <c r="D354" s="19">
        <v>43263</v>
      </c>
      <c r="E354" s="17">
        <v>7453</v>
      </c>
      <c r="F354" s="18" t="s">
        <v>17</v>
      </c>
      <c r="G354" s="18" t="s">
        <v>18</v>
      </c>
      <c r="H354" s="18" t="s">
        <v>19</v>
      </c>
      <c r="I354" s="17">
        <v>1996</v>
      </c>
      <c r="J354" s="17">
        <v>450</v>
      </c>
      <c r="K354" s="17">
        <v>102</v>
      </c>
      <c r="L354" s="17">
        <v>0.7</v>
      </c>
      <c r="M354" s="20">
        <v>8.17</v>
      </c>
      <c r="N354" s="21">
        <v>1.9000000000000001E-4</v>
      </c>
      <c r="O354" s="22">
        <v>0.47899999999999998</v>
      </c>
      <c r="P354" s="23">
        <v>3.6100000000000003E-5</v>
      </c>
      <c r="Q354" s="20">
        <v>0.37010416566441401</v>
      </c>
      <c r="R354" s="22">
        <v>3.2307082177791997E-2</v>
      </c>
      <c r="S354" s="25"/>
      <c r="T354" s="25"/>
      <c r="U354" s="25"/>
      <c r="V354" s="25"/>
      <c r="W354" s="25"/>
    </row>
    <row r="355" spans="1:26" x14ac:dyDescent="0.25">
      <c r="A355" s="17">
        <v>2018</v>
      </c>
      <c r="B355" s="17">
        <v>2675</v>
      </c>
      <c r="C355" s="18" t="s">
        <v>26</v>
      </c>
      <c r="D355" s="19">
        <v>43263</v>
      </c>
      <c r="E355" s="17">
        <v>7455</v>
      </c>
      <c r="F355" s="18" t="s">
        <v>20</v>
      </c>
      <c r="G355" s="18" t="s">
        <v>18</v>
      </c>
      <c r="H355" s="18" t="s">
        <v>42</v>
      </c>
      <c r="I355" s="17">
        <v>2018</v>
      </c>
      <c r="J355" s="17">
        <v>450</v>
      </c>
      <c r="K355" s="17">
        <v>115</v>
      </c>
      <c r="L355" s="17">
        <v>0.7</v>
      </c>
      <c r="M355" s="20">
        <v>0.26</v>
      </c>
      <c r="N355" s="21">
        <v>3.9999999999999998E-6</v>
      </c>
      <c r="O355" s="22">
        <v>8.9999999999999993E-3</v>
      </c>
      <c r="P355" s="23">
        <v>3.9999999999999998E-7</v>
      </c>
      <c r="Q355" s="20">
        <v>1.0741318879806099E-2</v>
      </c>
      <c r="R355" s="22">
        <v>3.95312478217535E-4</v>
      </c>
      <c r="S355" s="25">
        <f>Q354-Q355</f>
        <v>0.35936284678460789</v>
      </c>
      <c r="T355" s="25">
        <f>R354-R355</f>
        <v>3.191176969957446E-2</v>
      </c>
      <c r="U355" s="38">
        <f>S355/365</f>
        <v>9.8455574461536418E-4</v>
      </c>
      <c r="V355" s="38">
        <f>T355/365</f>
        <v>8.7429506026231394E-5</v>
      </c>
      <c r="W355" s="38">
        <f>V355*0.92</f>
        <v>8.0435145544132883E-5</v>
      </c>
      <c r="X355" s="25">
        <f>LOOKUP(G355,'Load Factor Adjustment'!$A$2:$A$15,'Load Factor Adjustment'!$D$2:$D$15)</f>
        <v>0.68571428571428572</v>
      </c>
      <c r="Y355" s="38">
        <f>U355*X355</f>
        <v>6.7512393916482113E-4</v>
      </c>
      <c r="Z355" s="38">
        <f>W355*X355</f>
        <v>5.5155528373119694E-5</v>
      </c>
    </row>
    <row r="356" spans="1:26" x14ac:dyDescent="0.25">
      <c r="A356" s="17">
        <v>2018</v>
      </c>
      <c r="B356" s="17">
        <v>2676</v>
      </c>
      <c r="C356" s="18" t="s">
        <v>26</v>
      </c>
      <c r="D356" s="19">
        <v>43263</v>
      </c>
      <c r="E356" s="17">
        <v>7451</v>
      </c>
      <c r="F356" s="18" t="s">
        <v>17</v>
      </c>
      <c r="G356" s="18" t="s">
        <v>18</v>
      </c>
      <c r="H356" s="18" t="s">
        <v>19</v>
      </c>
      <c r="I356" s="17">
        <v>1978</v>
      </c>
      <c r="J356" s="17">
        <v>450</v>
      </c>
      <c r="K356" s="17">
        <v>98</v>
      </c>
      <c r="L356" s="17">
        <v>0.7</v>
      </c>
      <c r="M356" s="20">
        <v>12.09</v>
      </c>
      <c r="N356" s="21">
        <v>2.7999999999999998E-4</v>
      </c>
      <c r="O356" s="22">
        <v>0.60499999999999998</v>
      </c>
      <c r="P356" s="23">
        <v>4.3999999999999999E-5</v>
      </c>
      <c r="Q356" s="20">
        <v>0.52572916595950803</v>
      </c>
      <c r="R356" s="22">
        <v>3.8553472355015897E-2</v>
      </c>
      <c r="S356" s="25"/>
      <c r="T356" s="25"/>
      <c r="U356" s="25"/>
      <c r="V356" s="25"/>
      <c r="W356" s="25"/>
    </row>
    <row r="357" spans="1:26" x14ac:dyDescent="0.25">
      <c r="A357" s="17">
        <v>2018</v>
      </c>
      <c r="B357" s="17">
        <v>2676</v>
      </c>
      <c r="C357" s="18" t="s">
        <v>26</v>
      </c>
      <c r="D357" s="19">
        <v>43263</v>
      </c>
      <c r="E357" s="17">
        <v>7452</v>
      </c>
      <c r="F357" s="18" t="s">
        <v>20</v>
      </c>
      <c r="G357" s="18" t="s">
        <v>18</v>
      </c>
      <c r="H357" s="18" t="s">
        <v>42</v>
      </c>
      <c r="I357" s="17">
        <v>2017</v>
      </c>
      <c r="J357" s="17">
        <v>450</v>
      </c>
      <c r="K357" s="17">
        <v>115</v>
      </c>
      <c r="L357" s="17">
        <v>0.7</v>
      </c>
      <c r="M357" s="20">
        <v>0.26</v>
      </c>
      <c r="N357" s="21">
        <v>3.9999999999999998E-6</v>
      </c>
      <c r="O357" s="22">
        <v>8.9999999999999993E-3</v>
      </c>
      <c r="P357" s="23">
        <v>3.9999999999999998E-7</v>
      </c>
      <c r="Q357" s="20">
        <v>1.0741318879806099E-2</v>
      </c>
      <c r="R357" s="22">
        <v>3.95312478217535E-4</v>
      </c>
      <c r="S357" s="25">
        <f>Q356-Q357</f>
        <v>0.51498784707970191</v>
      </c>
      <c r="T357" s="25">
        <f>R356-R357</f>
        <v>3.815815987679836E-2</v>
      </c>
      <c r="U357" s="38">
        <f>S357/365</f>
        <v>1.4109256084375394E-3</v>
      </c>
      <c r="V357" s="38">
        <f>T357/365</f>
        <v>1.045429037720503E-4</v>
      </c>
      <c r="W357" s="38">
        <f>V357*0.92</f>
        <v>9.6179471470286276E-5</v>
      </c>
      <c r="X357" s="25">
        <f>LOOKUP(G357,'Load Factor Adjustment'!$A$2:$A$15,'Load Factor Adjustment'!$D$2:$D$15)</f>
        <v>0.68571428571428572</v>
      </c>
      <c r="Y357" s="38">
        <f>U357*X357</f>
        <v>9.6749184578574137E-4</v>
      </c>
      <c r="Z357" s="38">
        <f>W357*X357</f>
        <v>6.5951637579624871E-5</v>
      </c>
    </row>
    <row r="358" spans="1:26" x14ac:dyDescent="0.25">
      <c r="A358" s="17">
        <v>2018</v>
      </c>
      <c r="B358" s="17">
        <v>2793</v>
      </c>
      <c r="C358" s="18" t="s">
        <v>22</v>
      </c>
      <c r="D358" s="19">
        <v>43265</v>
      </c>
      <c r="E358" s="17">
        <v>7538</v>
      </c>
      <c r="F358" s="18" t="s">
        <v>17</v>
      </c>
      <c r="G358" s="18" t="s">
        <v>18</v>
      </c>
      <c r="H358" s="18" t="s">
        <v>19</v>
      </c>
      <c r="I358" s="17">
        <v>1984</v>
      </c>
      <c r="J358" s="17">
        <v>290</v>
      </c>
      <c r="K358" s="17">
        <v>81</v>
      </c>
      <c r="L358" s="17">
        <v>0.7</v>
      </c>
      <c r="M358" s="20">
        <v>12.09</v>
      </c>
      <c r="N358" s="21">
        <v>2.7999999999999998E-4</v>
      </c>
      <c r="O358" s="22">
        <v>0.60499999999999998</v>
      </c>
      <c r="P358" s="23">
        <v>4.3999999999999999E-5</v>
      </c>
      <c r="Q358" s="20">
        <v>0.27652949958943601</v>
      </c>
      <c r="R358" s="22">
        <v>1.9985350075806201E-2</v>
      </c>
      <c r="S358" s="25"/>
      <c r="T358" s="25"/>
      <c r="U358" s="25"/>
      <c r="V358" s="25"/>
      <c r="W358" s="25"/>
    </row>
    <row r="359" spans="1:26" x14ac:dyDescent="0.25">
      <c r="A359" s="17">
        <v>2018</v>
      </c>
      <c r="B359" s="17">
        <v>2793</v>
      </c>
      <c r="C359" s="18" t="s">
        <v>22</v>
      </c>
      <c r="D359" s="19">
        <v>43265</v>
      </c>
      <c r="E359" s="17">
        <v>7539</v>
      </c>
      <c r="F359" s="18" t="s">
        <v>20</v>
      </c>
      <c r="G359" s="18" t="s">
        <v>18</v>
      </c>
      <c r="H359" s="18" t="s">
        <v>42</v>
      </c>
      <c r="I359" s="17">
        <v>2016</v>
      </c>
      <c r="J359" s="17">
        <v>290</v>
      </c>
      <c r="K359" s="17">
        <v>100</v>
      </c>
      <c r="L359" s="17">
        <v>0.7</v>
      </c>
      <c r="M359" s="20">
        <v>0.26</v>
      </c>
      <c r="N359" s="21">
        <v>3.9999999999999998E-6</v>
      </c>
      <c r="O359" s="22">
        <v>8.9999999999999993E-3</v>
      </c>
      <c r="P359" s="23">
        <v>3.9999999999999998E-7</v>
      </c>
      <c r="Q359" s="20">
        <v>5.9476848701697001E-3</v>
      </c>
      <c r="R359" s="22">
        <v>2.1436727178228299E-4</v>
      </c>
      <c r="S359" s="25">
        <f>Q358-Q359</f>
        <v>0.27058181471926629</v>
      </c>
      <c r="T359" s="25">
        <f>R358-R359</f>
        <v>1.9770982804023916E-2</v>
      </c>
      <c r="U359" s="38">
        <f>S359/365</f>
        <v>7.4132004032675697E-4</v>
      </c>
      <c r="V359" s="38">
        <f>T359/365</f>
        <v>5.4167076175407987E-5</v>
      </c>
      <c r="W359" s="38">
        <f>V359*0.92</f>
        <v>4.9833710081375347E-5</v>
      </c>
      <c r="X359" s="25">
        <f>LOOKUP(G359,'Load Factor Adjustment'!$A$2:$A$15,'Load Factor Adjustment'!$D$2:$D$15)</f>
        <v>0.68571428571428572</v>
      </c>
      <c r="Y359" s="38">
        <f>U359*X359</f>
        <v>5.0833374193834759E-4</v>
      </c>
      <c r="Z359" s="38">
        <f>W359*X359</f>
        <v>3.4171686912943093E-5</v>
      </c>
    </row>
    <row r="360" spans="1:26" x14ac:dyDescent="0.25">
      <c r="A360" s="17">
        <v>2018</v>
      </c>
      <c r="B360" s="17">
        <v>2806</v>
      </c>
      <c r="C360" s="18" t="s">
        <v>16</v>
      </c>
      <c r="D360" s="19">
        <v>43265</v>
      </c>
      <c r="E360" s="17">
        <v>7647</v>
      </c>
      <c r="F360" s="18" t="s">
        <v>17</v>
      </c>
      <c r="G360" s="18" t="s">
        <v>18</v>
      </c>
      <c r="H360" s="18" t="s">
        <v>19</v>
      </c>
      <c r="I360" s="17">
        <v>1993</v>
      </c>
      <c r="J360" s="17">
        <v>1000</v>
      </c>
      <c r="K360" s="17">
        <v>108</v>
      </c>
      <c r="L360" s="17">
        <v>0.7</v>
      </c>
      <c r="M360" s="20">
        <v>8.17</v>
      </c>
      <c r="N360" s="21">
        <v>1.9000000000000001E-4</v>
      </c>
      <c r="O360" s="22">
        <v>0.47899999999999998</v>
      </c>
      <c r="P360" s="23">
        <v>3.6100000000000003E-5</v>
      </c>
      <c r="Q360" s="20">
        <v>0.87083333097509097</v>
      </c>
      <c r="R360" s="22">
        <v>7.6016663947745797E-2</v>
      </c>
      <c r="S360" s="25"/>
      <c r="T360" s="25"/>
      <c r="U360" s="25"/>
      <c r="V360" s="25"/>
      <c r="W360" s="25"/>
    </row>
    <row r="361" spans="1:26" x14ac:dyDescent="0.25">
      <c r="A361" s="17">
        <v>2018</v>
      </c>
      <c r="B361" s="17">
        <v>2806</v>
      </c>
      <c r="C361" s="18" t="s">
        <v>16</v>
      </c>
      <c r="D361" s="19">
        <v>43265</v>
      </c>
      <c r="E361" s="17">
        <v>7648</v>
      </c>
      <c r="F361" s="18" t="s">
        <v>20</v>
      </c>
      <c r="G361" s="18" t="s">
        <v>18</v>
      </c>
      <c r="H361" s="18" t="s">
        <v>42</v>
      </c>
      <c r="I361" s="17">
        <v>2018</v>
      </c>
      <c r="J361" s="17">
        <v>1000</v>
      </c>
      <c r="K361" s="17">
        <v>115</v>
      </c>
      <c r="L361" s="17">
        <v>0.7</v>
      </c>
      <c r="M361" s="20">
        <v>0.26</v>
      </c>
      <c r="N361" s="21">
        <v>3.9999999999999998E-6</v>
      </c>
      <c r="O361" s="22">
        <v>8.9999999999999993E-3</v>
      </c>
      <c r="P361" s="23">
        <v>3.9999999999999998E-7</v>
      </c>
      <c r="Q361" s="20">
        <v>2.4845677738506902E-2</v>
      </c>
      <c r="R361" s="22">
        <v>9.7608019798650397E-4</v>
      </c>
      <c r="S361" s="25">
        <f>Q360-Q361</f>
        <v>0.84598765323658409</v>
      </c>
      <c r="T361" s="25">
        <f>R360-R361</f>
        <v>7.504058374975929E-2</v>
      </c>
      <c r="U361" s="38">
        <f>S361/365</f>
        <v>2.3177743924289976E-3</v>
      </c>
      <c r="V361" s="38">
        <f>T361/365</f>
        <v>2.0559064041029943E-4</v>
      </c>
      <c r="W361" s="38">
        <f>V361*0.92</f>
        <v>1.891433891774755E-4</v>
      </c>
      <c r="X361" s="25">
        <f>LOOKUP(G361,'Load Factor Adjustment'!$A$2:$A$15,'Load Factor Adjustment'!$D$2:$D$15)</f>
        <v>0.68571428571428572</v>
      </c>
      <c r="Y361" s="38">
        <f>U361*X361</f>
        <v>1.5893310119513126E-3</v>
      </c>
      <c r="Z361" s="38">
        <f>W361*X361</f>
        <v>1.2969832400741178E-4</v>
      </c>
    </row>
    <row r="362" spans="1:26" x14ac:dyDescent="0.25">
      <c r="A362" s="17">
        <v>2018</v>
      </c>
      <c r="B362" s="17">
        <v>2807</v>
      </c>
      <c r="C362" s="18" t="s">
        <v>16</v>
      </c>
      <c r="D362" s="19">
        <v>43265</v>
      </c>
      <c r="E362" s="17">
        <v>7645</v>
      </c>
      <c r="F362" s="18" t="s">
        <v>17</v>
      </c>
      <c r="G362" s="18" t="s">
        <v>18</v>
      </c>
      <c r="H362" s="18" t="s">
        <v>19</v>
      </c>
      <c r="I362" s="17">
        <v>1994</v>
      </c>
      <c r="J362" s="17">
        <v>1000</v>
      </c>
      <c r="K362" s="17">
        <v>116</v>
      </c>
      <c r="L362" s="17">
        <v>0.7</v>
      </c>
      <c r="M362" s="20">
        <v>8.17</v>
      </c>
      <c r="N362" s="21">
        <v>1.9000000000000001E-4</v>
      </c>
      <c r="O362" s="22">
        <v>0.47899999999999998</v>
      </c>
      <c r="P362" s="23">
        <v>3.6100000000000003E-5</v>
      </c>
      <c r="Q362" s="20">
        <v>0.93533950363991303</v>
      </c>
      <c r="R362" s="22">
        <v>8.1647527943875198E-2</v>
      </c>
      <c r="S362" s="25"/>
      <c r="T362" s="25"/>
      <c r="U362" s="25"/>
      <c r="V362" s="25"/>
      <c r="W362" s="25"/>
    </row>
    <row r="363" spans="1:26" x14ac:dyDescent="0.25">
      <c r="A363" s="17">
        <v>2018</v>
      </c>
      <c r="B363" s="17">
        <v>2807</v>
      </c>
      <c r="C363" s="18" t="s">
        <v>16</v>
      </c>
      <c r="D363" s="19">
        <v>43265</v>
      </c>
      <c r="E363" s="17">
        <v>7646</v>
      </c>
      <c r="F363" s="18" t="s">
        <v>20</v>
      </c>
      <c r="G363" s="18" t="s">
        <v>18</v>
      </c>
      <c r="H363" s="18" t="s">
        <v>42</v>
      </c>
      <c r="I363" s="17">
        <v>2017</v>
      </c>
      <c r="J363" s="17">
        <v>1000</v>
      </c>
      <c r="K363" s="17">
        <v>114</v>
      </c>
      <c r="L363" s="17">
        <v>0.7</v>
      </c>
      <c r="M363" s="20">
        <v>0.26</v>
      </c>
      <c r="N363" s="21">
        <v>3.9999999999999998E-6</v>
      </c>
      <c r="O363" s="22">
        <v>8.9999999999999993E-3</v>
      </c>
      <c r="P363" s="23">
        <v>3.9999999999999998E-7</v>
      </c>
      <c r="Q363" s="20">
        <v>2.46296283668677E-2</v>
      </c>
      <c r="R363" s="22">
        <v>9.6759254409096898E-4</v>
      </c>
      <c r="S363" s="25">
        <f>Q362-Q363</f>
        <v>0.91070987527304537</v>
      </c>
      <c r="T363" s="25">
        <f>R362-R363</f>
        <v>8.0679935399784228E-2</v>
      </c>
      <c r="U363" s="38">
        <f>S363/365</f>
        <v>2.495095548693275E-3</v>
      </c>
      <c r="V363" s="38">
        <f>T363/365</f>
        <v>2.2104091890351842E-4</v>
      </c>
      <c r="W363" s="38">
        <f>V363*0.92</f>
        <v>2.0335764539123697E-4</v>
      </c>
      <c r="X363" s="25">
        <f>LOOKUP(G363,'Load Factor Adjustment'!$A$2:$A$15,'Load Factor Adjustment'!$D$2:$D$15)</f>
        <v>0.68571428571428572</v>
      </c>
      <c r="Y363" s="38">
        <f>U363*X363</f>
        <v>1.7109226619611028E-3</v>
      </c>
      <c r="Z363" s="38">
        <f>W363*X363</f>
        <v>1.3944524255399106E-4</v>
      </c>
    </row>
    <row r="364" spans="1:26" x14ac:dyDescent="0.25">
      <c r="A364" s="17">
        <v>2018</v>
      </c>
      <c r="B364" s="17">
        <v>2808</v>
      </c>
      <c r="C364" s="18" t="s">
        <v>16</v>
      </c>
      <c r="D364" s="19">
        <v>43265</v>
      </c>
      <c r="E364" s="17">
        <v>7649</v>
      </c>
      <c r="F364" s="18" t="s">
        <v>17</v>
      </c>
      <c r="G364" s="18" t="s">
        <v>18</v>
      </c>
      <c r="H364" s="18" t="s">
        <v>32</v>
      </c>
      <c r="I364" s="17">
        <v>1999</v>
      </c>
      <c r="J364" s="17">
        <v>1000</v>
      </c>
      <c r="K364" s="17">
        <v>96</v>
      </c>
      <c r="L364" s="17">
        <v>0.7</v>
      </c>
      <c r="M364" s="20">
        <v>6.54</v>
      </c>
      <c r="N364" s="21">
        <v>1.4999999999999999E-4</v>
      </c>
      <c r="O364" s="22">
        <v>0.55200000000000005</v>
      </c>
      <c r="P364" s="23">
        <v>4.0200000000000001E-5</v>
      </c>
      <c r="Q364" s="20">
        <v>0.61777777076437701</v>
      </c>
      <c r="R364" s="22">
        <v>7.6622220348515499E-2</v>
      </c>
      <c r="S364" s="25"/>
      <c r="T364" s="25"/>
      <c r="U364" s="25"/>
      <c r="V364" s="25"/>
      <c r="W364" s="25"/>
    </row>
    <row r="365" spans="1:26" x14ac:dyDescent="0.25">
      <c r="A365" s="17">
        <v>2018</v>
      </c>
      <c r="B365" s="17">
        <v>2808</v>
      </c>
      <c r="C365" s="18" t="s">
        <v>16</v>
      </c>
      <c r="D365" s="19">
        <v>43265</v>
      </c>
      <c r="E365" s="17">
        <v>7650</v>
      </c>
      <c r="F365" s="18" t="s">
        <v>20</v>
      </c>
      <c r="G365" s="18" t="s">
        <v>18</v>
      </c>
      <c r="H365" s="18" t="s">
        <v>42</v>
      </c>
      <c r="I365" s="17">
        <v>2017</v>
      </c>
      <c r="J365" s="17">
        <v>1000</v>
      </c>
      <c r="K365" s="17">
        <v>115</v>
      </c>
      <c r="L365" s="17">
        <v>0.7</v>
      </c>
      <c r="M365" s="20">
        <v>0.26</v>
      </c>
      <c r="N365" s="21">
        <v>3.9999999999999998E-6</v>
      </c>
      <c r="O365" s="22">
        <v>8.9999999999999993E-3</v>
      </c>
      <c r="P365" s="23">
        <v>3.9999999999999998E-7</v>
      </c>
      <c r="Q365" s="20">
        <v>2.4845677738506902E-2</v>
      </c>
      <c r="R365" s="22">
        <v>9.7608019798650397E-4</v>
      </c>
      <c r="S365" s="25">
        <f>Q364-Q365</f>
        <v>0.59293209302587013</v>
      </c>
      <c r="T365" s="25">
        <f>R364-R365</f>
        <v>7.5646140150528993E-2</v>
      </c>
      <c r="U365" s="38">
        <f>S365/365</f>
        <v>1.6244714877421099E-3</v>
      </c>
      <c r="V365" s="38">
        <f>T365/365</f>
        <v>2.0724969904254518E-4</v>
      </c>
      <c r="W365" s="38">
        <f>V365*0.92</f>
        <v>1.9066972311914158E-4</v>
      </c>
      <c r="X365" s="25">
        <f>LOOKUP(G365,'Load Factor Adjustment'!$A$2:$A$15,'Load Factor Adjustment'!$D$2:$D$15)</f>
        <v>0.68571428571428572</v>
      </c>
      <c r="Y365" s="38">
        <f>U365*X365</f>
        <v>1.1139233058803039E-3</v>
      </c>
      <c r="Z365" s="38">
        <f>W365*X365</f>
        <v>1.3074495299598279E-4</v>
      </c>
    </row>
    <row r="366" spans="1:26" x14ac:dyDescent="0.25">
      <c r="A366" s="17">
        <v>2018</v>
      </c>
      <c r="B366" s="17">
        <v>2814</v>
      </c>
      <c r="C366" s="18" t="s">
        <v>16</v>
      </c>
      <c r="D366" s="19">
        <v>43265</v>
      </c>
      <c r="E366" s="17">
        <v>7661</v>
      </c>
      <c r="F366" s="18" t="s">
        <v>17</v>
      </c>
      <c r="G366" s="18" t="s">
        <v>18</v>
      </c>
      <c r="H366" s="18" t="s">
        <v>19</v>
      </c>
      <c r="I366" s="17">
        <v>1981</v>
      </c>
      <c r="J366" s="17">
        <v>200</v>
      </c>
      <c r="K366" s="17">
        <v>98</v>
      </c>
      <c r="L366" s="17">
        <v>0.7</v>
      </c>
      <c r="M366" s="20">
        <v>12.09</v>
      </c>
      <c r="N366" s="21">
        <v>2.7999999999999998E-4</v>
      </c>
      <c r="O366" s="22">
        <v>0.60499999999999998</v>
      </c>
      <c r="P366" s="23">
        <v>4.3999999999999999E-5</v>
      </c>
      <c r="Q366" s="20">
        <v>0.218412962501118</v>
      </c>
      <c r="R366" s="22">
        <v>1.47393210687595E-2</v>
      </c>
      <c r="S366" s="25"/>
      <c r="T366" s="25"/>
      <c r="U366" s="25"/>
      <c r="V366" s="25"/>
      <c r="W366" s="25"/>
    </row>
    <row r="367" spans="1:26" x14ac:dyDescent="0.25">
      <c r="A367" s="17">
        <v>2018</v>
      </c>
      <c r="B367" s="17">
        <v>2814</v>
      </c>
      <c r="C367" s="18" t="s">
        <v>16</v>
      </c>
      <c r="D367" s="19">
        <v>43265</v>
      </c>
      <c r="E367" s="17">
        <v>7662</v>
      </c>
      <c r="F367" s="18" t="s">
        <v>20</v>
      </c>
      <c r="G367" s="18" t="s">
        <v>18</v>
      </c>
      <c r="H367" s="18" t="s">
        <v>42</v>
      </c>
      <c r="I367" s="17">
        <v>2017</v>
      </c>
      <c r="J367" s="17">
        <v>200</v>
      </c>
      <c r="K367" s="17">
        <v>117</v>
      </c>
      <c r="L367" s="17">
        <v>0.7</v>
      </c>
      <c r="M367" s="20">
        <v>0.26</v>
      </c>
      <c r="N367" s="21">
        <v>3.9999999999999998E-6</v>
      </c>
      <c r="O367" s="22">
        <v>8.9999999999999993E-3</v>
      </c>
      <c r="P367" s="23">
        <v>3.9999999999999998E-7</v>
      </c>
      <c r="Q367" s="20">
        <v>4.7666664131172801E-3</v>
      </c>
      <c r="R367" s="22">
        <v>1.6972221242100201E-4</v>
      </c>
      <c r="S367" s="25">
        <f>Q366-Q367</f>
        <v>0.2136462960880007</v>
      </c>
      <c r="T367" s="25">
        <f>R366-R367</f>
        <v>1.4569598856338498E-2</v>
      </c>
      <c r="U367" s="38">
        <f>S367/365</f>
        <v>5.8533231804931696E-4</v>
      </c>
      <c r="V367" s="38">
        <f>T367/365</f>
        <v>3.9916709195447941E-5</v>
      </c>
      <c r="W367" s="38">
        <f>V367*0.92</f>
        <v>3.6723372459812105E-5</v>
      </c>
      <c r="X367" s="25">
        <f>LOOKUP(G367,'Load Factor Adjustment'!$A$2:$A$15,'Load Factor Adjustment'!$D$2:$D$15)</f>
        <v>0.68571428571428572</v>
      </c>
      <c r="Y367" s="38">
        <f>U367*X367</f>
        <v>4.0137073237667451E-4</v>
      </c>
      <c r="Z367" s="38">
        <f>W367*X367</f>
        <v>2.5181741115299729E-5</v>
      </c>
    </row>
    <row r="368" spans="1:26" x14ac:dyDescent="0.25">
      <c r="A368" s="17">
        <v>2018</v>
      </c>
      <c r="B368" s="17">
        <v>2839</v>
      </c>
      <c r="C368" s="18" t="s">
        <v>23</v>
      </c>
      <c r="D368" s="19">
        <v>43265</v>
      </c>
      <c r="E368" s="17">
        <v>7500</v>
      </c>
      <c r="F368" s="18" t="s">
        <v>17</v>
      </c>
      <c r="G368" s="18" t="s">
        <v>18</v>
      </c>
      <c r="H368" s="18" t="s">
        <v>19</v>
      </c>
      <c r="I368" s="17">
        <v>1979</v>
      </c>
      <c r="J368" s="17">
        <v>180</v>
      </c>
      <c r="K368" s="17">
        <v>67</v>
      </c>
      <c r="L368" s="17">
        <v>0.7</v>
      </c>
      <c r="M368" s="20">
        <v>12.09</v>
      </c>
      <c r="N368" s="21">
        <v>2.7999999999999998E-4</v>
      </c>
      <c r="O368" s="22">
        <v>0.60499999999999998</v>
      </c>
      <c r="P368" s="23">
        <v>4.3999999999999999E-5</v>
      </c>
      <c r="Q368" s="20">
        <v>0.133140166370385</v>
      </c>
      <c r="R368" s="22">
        <v>8.8726611628275696E-3</v>
      </c>
      <c r="S368" s="25"/>
      <c r="T368" s="25"/>
      <c r="U368" s="25"/>
      <c r="V368" s="25"/>
      <c r="W368" s="25"/>
    </row>
    <row r="369" spans="1:26" x14ac:dyDescent="0.25">
      <c r="A369" s="17">
        <v>2018</v>
      </c>
      <c r="B369" s="17">
        <v>2839</v>
      </c>
      <c r="C369" s="18" t="s">
        <v>23</v>
      </c>
      <c r="D369" s="19">
        <v>43265</v>
      </c>
      <c r="E369" s="17">
        <v>7501</v>
      </c>
      <c r="F369" s="18" t="s">
        <v>20</v>
      </c>
      <c r="G369" s="18" t="s">
        <v>18</v>
      </c>
      <c r="H369" s="18" t="s">
        <v>42</v>
      </c>
      <c r="I369" s="17">
        <v>2017</v>
      </c>
      <c r="J369" s="17">
        <v>180</v>
      </c>
      <c r="K369" s="17">
        <v>61</v>
      </c>
      <c r="L369" s="17">
        <v>0.7</v>
      </c>
      <c r="M369" s="20">
        <v>2.74</v>
      </c>
      <c r="N369" s="21">
        <v>3.6000000000000001E-5</v>
      </c>
      <c r="O369" s="22">
        <v>8.9999999999999993E-3</v>
      </c>
      <c r="P369" s="23">
        <v>8.9999999999999996E-7</v>
      </c>
      <c r="Q369" s="20">
        <v>2.3488388579390701E-2</v>
      </c>
      <c r="R369" s="22">
        <v>8.3112495111509394E-5</v>
      </c>
      <c r="S369" s="25">
        <f>Q368-Q369</f>
        <v>0.1096517777909943</v>
      </c>
      <c r="T369" s="25">
        <f>R368-R369</f>
        <v>8.7895486677160607E-3</v>
      </c>
      <c r="U369" s="38">
        <f>S369/365</f>
        <v>3.0041582956436794E-4</v>
      </c>
      <c r="V369" s="38">
        <f>T369/365</f>
        <v>2.4080955254016604E-5</v>
      </c>
      <c r="W369" s="38">
        <f>V369*0.92</f>
        <v>2.2154478833695278E-5</v>
      </c>
      <c r="X369" s="25">
        <f>LOOKUP(G369,'Load Factor Adjustment'!$A$2:$A$15,'Load Factor Adjustment'!$D$2:$D$15)</f>
        <v>0.68571428571428572</v>
      </c>
      <c r="Y369" s="38">
        <f>U369*X369</f>
        <v>2.0599942598699517E-4</v>
      </c>
      <c r="Z369" s="38">
        <f>W369*X369</f>
        <v>1.5191642628819618E-5</v>
      </c>
    </row>
    <row r="370" spans="1:26" x14ac:dyDescent="0.25">
      <c r="A370" s="17">
        <v>2018</v>
      </c>
      <c r="B370" s="17">
        <v>2683</v>
      </c>
      <c r="C370" s="18" t="s">
        <v>26</v>
      </c>
      <c r="D370" s="19">
        <v>43269</v>
      </c>
      <c r="E370" s="17">
        <v>7436</v>
      </c>
      <c r="F370" s="18" t="s">
        <v>17</v>
      </c>
      <c r="G370" s="18" t="s">
        <v>18</v>
      </c>
      <c r="H370" s="18" t="s">
        <v>19</v>
      </c>
      <c r="I370" s="17">
        <v>1980</v>
      </c>
      <c r="J370" s="17">
        <v>300</v>
      </c>
      <c r="K370" s="17">
        <v>170</v>
      </c>
      <c r="L370" s="17">
        <v>0.7</v>
      </c>
      <c r="M370" s="20">
        <v>10.23</v>
      </c>
      <c r="N370" s="21">
        <v>2.4000000000000001E-4</v>
      </c>
      <c r="O370" s="22">
        <v>0.39600000000000002</v>
      </c>
      <c r="P370" s="23">
        <v>2.8799999999999999E-5</v>
      </c>
      <c r="Q370" s="20">
        <v>0.51590274811511705</v>
      </c>
      <c r="R370" s="22">
        <v>2.9183332373980599E-2</v>
      </c>
      <c r="S370" s="25"/>
      <c r="T370" s="25"/>
      <c r="U370" s="25"/>
      <c r="V370" s="25"/>
      <c r="W370" s="25"/>
    </row>
    <row r="371" spans="1:26" x14ac:dyDescent="0.25">
      <c r="A371" s="17">
        <v>2018</v>
      </c>
      <c r="B371" s="17">
        <v>2683</v>
      </c>
      <c r="C371" s="18" t="s">
        <v>26</v>
      </c>
      <c r="D371" s="19">
        <v>43269</v>
      </c>
      <c r="E371" s="17">
        <v>7437</v>
      </c>
      <c r="F371" s="18" t="s">
        <v>20</v>
      </c>
      <c r="G371" s="18" t="s">
        <v>18</v>
      </c>
      <c r="H371" s="18" t="s">
        <v>42</v>
      </c>
      <c r="I371" s="17">
        <v>2018</v>
      </c>
      <c r="J371" s="17">
        <v>300</v>
      </c>
      <c r="K371" s="17">
        <v>115</v>
      </c>
      <c r="L371" s="17">
        <v>0.7</v>
      </c>
      <c r="M371" s="20">
        <v>0.26</v>
      </c>
      <c r="N371" s="21">
        <v>3.9999999999999998E-6</v>
      </c>
      <c r="O371" s="22">
        <v>8.9999999999999993E-3</v>
      </c>
      <c r="P371" s="23">
        <v>3.9999999999999998E-7</v>
      </c>
      <c r="Q371" s="20">
        <v>7.0810181436546001E-3</v>
      </c>
      <c r="R371" s="22">
        <v>2.5555554107658802E-4</v>
      </c>
      <c r="S371" s="25">
        <f>Q370-Q371</f>
        <v>0.50882172997146247</v>
      </c>
      <c r="T371" s="25">
        <f>R370-R371</f>
        <v>2.8927776832904012E-2</v>
      </c>
      <c r="U371" s="38">
        <f>S371/365</f>
        <v>1.3940321369081163E-3</v>
      </c>
      <c r="V371" s="38">
        <f>T371/365</f>
        <v>7.9254183103846603E-5</v>
      </c>
      <c r="W371" s="38">
        <f>V371*0.92</f>
        <v>7.2913848455538884E-5</v>
      </c>
      <c r="X371" s="25">
        <f>LOOKUP(G371,'Load Factor Adjustment'!$A$2:$A$15,'Load Factor Adjustment'!$D$2:$D$15)</f>
        <v>0.68571428571428572</v>
      </c>
      <c r="Y371" s="38">
        <f>U371*X371</f>
        <v>9.559077510227083E-4</v>
      </c>
      <c r="Z371" s="38">
        <f>W371*X371</f>
        <v>4.999806751236952E-5</v>
      </c>
    </row>
    <row r="372" spans="1:26" x14ac:dyDescent="0.25">
      <c r="A372" s="17">
        <v>2018</v>
      </c>
      <c r="B372" s="17">
        <v>2684</v>
      </c>
      <c r="C372" s="18" t="s">
        <v>26</v>
      </c>
      <c r="D372" s="19">
        <v>43269</v>
      </c>
      <c r="E372" s="17">
        <v>7434</v>
      </c>
      <c r="F372" s="18" t="s">
        <v>17</v>
      </c>
      <c r="G372" s="18" t="s">
        <v>18</v>
      </c>
      <c r="H372" s="18" t="s">
        <v>19</v>
      </c>
      <c r="I372" s="17">
        <v>1976</v>
      </c>
      <c r="J372" s="17">
        <v>300</v>
      </c>
      <c r="K372" s="17">
        <v>150</v>
      </c>
      <c r="L372" s="17">
        <v>0.7</v>
      </c>
      <c r="M372" s="20">
        <v>11.16</v>
      </c>
      <c r="N372" s="21">
        <v>2.5999999999999998E-4</v>
      </c>
      <c r="O372" s="22">
        <v>0.39600000000000002</v>
      </c>
      <c r="P372" s="23">
        <v>2.8799999999999999E-5</v>
      </c>
      <c r="Q372" s="20">
        <v>0.49583331988606999</v>
      </c>
      <c r="R372" s="22">
        <v>2.5749999153512299E-2</v>
      </c>
      <c r="S372" s="25"/>
      <c r="T372" s="25"/>
      <c r="U372" s="25"/>
      <c r="V372" s="25"/>
      <c r="W372" s="25"/>
    </row>
    <row r="373" spans="1:26" x14ac:dyDescent="0.25">
      <c r="A373" s="17">
        <v>2018</v>
      </c>
      <c r="B373" s="17">
        <v>2684</v>
      </c>
      <c r="C373" s="18" t="s">
        <v>26</v>
      </c>
      <c r="D373" s="19">
        <v>43269</v>
      </c>
      <c r="E373" s="17">
        <v>7435</v>
      </c>
      <c r="F373" s="18" t="s">
        <v>20</v>
      </c>
      <c r="G373" s="18" t="s">
        <v>18</v>
      </c>
      <c r="H373" s="18" t="s">
        <v>42</v>
      </c>
      <c r="I373" s="17">
        <v>2018</v>
      </c>
      <c r="J373" s="17">
        <v>300</v>
      </c>
      <c r="K373" s="17">
        <v>115</v>
      </c>
      <c r="L373" s="17">
        <v>0.7</v>
      </c>
      <c r="M373" s="20">
        <v>0.26</v>
      </c>
      <c r="N373" s="21">
        <v>3.9999999999999998E-6</v>
      </c>
      <c r="O373" s="22">
        <v>8.9999999999999993E-3</v>
      </c>
      <c r="P373" s="23">
        <v>3.9999999999999998E-7</v>
      </c>
      <c r="Q373" s="20">
        <v>7.0810181436546001E-3</v>
      </c>
      <c r="R373" s="22">
        <v>2.5555554107658802E-4</v>
      </c>
      <c r="S373" s="25">
        <f>Q372-Q373</f>
        <v>0.48875230174241541</v>
      </c>
      <c r="T373" s="25">
        <f>R372-R373</f>
        <v>2.5494443612435712E-2</v>
      </c>
      <c r="U373" s="38">
        <f>S373/365</f>
        <v>1.3390474020340149E-3</v>
      </c>
      <c r="V373" s="38">
        <f>T373/365</f>
        <v>6.984779071900195E-5</v>
      </c>
      <c r="W373" s="38">
        <f>V373*0.92</f>
        <v>6.4259967461481799E-5</v>
      </c>
      <c r="X373" s="25">
        <f>LOOKUP(G373,'Load Factor Adjustment'!$A$2:$A$15,'Load Factor Adjustment'!$D$2:$D$15)</f>
        <v>0.68571428571428572</v>
      </c>
      <c r="Y373" s="38">
        <f>U373*X373</f>
        <v>9.1820393282332448E-4</v>
      </c>
      <c r="Z373" s="38">
        <f>W373*X373</f>
        <v>4.4063977687873235E-5</v>
      </c>
    </row>
    <row r="374" spans="1:26" x14ac:dyDescent="0.25">
      <c r="A374" s="17">
        <v>2018</v>
      </c>
      <c r="B374" s="17">
        <v>2757</v>
      </c>
      <c r="C374" s="18" t="s">
        <v>25</v>
      </c>
      <c r="D374" s="19">
        <v>43269</v>
      </c>
      <c r="E374" s="17">
        <v>7612</v>
      </c>
      <c r="F374" s="18" t="s">
        <v>17</v>
      </c>
      <c r="G374" s="18" t="s">
        <v>18</v>
      </c>
      <c r="H374" s="18" t="s">
        <v>19</v>
      </c>
      <c r="I374" s="17">
        <v>1974</v>
      </c>
      <c r="J374" s="17">
        <v>600</v>
      </c>
      <c r="K374" s="17">
        <v>186</v>
      </c>
      <c r="L374" s="17">
        <v>0.7</v>
      </c>
      <c r="M374" s="20">
        <v>11.16</v>
      </c>
      <c r="N374" s="21">
        <v>2.5999999999999998E-4</v>
      </c>
      <c r="O374" s="22">
        <v>0.39600000000000002</v>
      </c>
      <c r="P374" s="23">
        <v>2.8799999999999999E-5</v>
      </c>
      <c r="Q374" s="20">
        <v>1.22966663331745</v>
      </c>
      <c r="R374" s="22">
        <v>6.3859997900710605E-2</v>
      </c>
      <c r="S374" s="25"/>
      <c r="T374" s="25"/>
      <c r="U374" s="25"/>
      <c r="V374" s="25"/>
      <c r="W374" s="25"/>
    </row>
    <row r="375" spans="1:26" x14ac:dyDescent="0.25">
      <c r="A375" s="17">
        <v>2018</v>
      </c>
      <c r="B375" s="17">
        <v>2757</v>
      </c>
      <c r="C375" s="18" t="s">
        <v>25</v>
      </c>
      <c r="D375" s="19">
        <v>43269</v>
      </c>
      <c r="E375" s="17">
        <v>7613</v>
      </c>
      <c r="F375" s="18" t="s">
        <v>20</v>
      </c>
      <c r="G375" s="18" t="s">
        <v>18</v>
      </c>
      <c r="H375" s="18" t="s">
        <v>42</v>
      </c>
      <c r="I375" s="17">
        <v>2016</v>
      </c>
      <c r="J375" s="17">
        <v>600</v>
      </c>
      <c r="K375" s="17">
        <v>105</v>
      </c>
      <c r="L375" s="17">
        <v>0.7</v>
      </c>
      <c r="M375" s="20">
        <v>0.26</v>
      </c>
      <c r="N375" s="21">
        <v>3.9999999999999998E-6</v>
      </c>
      <c r="O375" s="22">
        <v>8.9999999999999993E-3</v>
      </c>
      <c r="P375" s="23">
        <v>3.9999999999999998E-7</v>
      </c>
      <c r="Q375" s="20">
        <v>1.32222215319847E-2</v>
      </c>
      <c r="R375" s="22">
        <v>4.9583330673761902E-4</v>
      </c>
      <c r="S375" s="25">
        <f>Q374-Q375</f>
        <v>1.2164444117854654</v>
      </c>
      <c r="T375" s="25">
        <f>R374-R375</f>
        <v>6.3364164593972983E-2</v>
      </c>
      <c r="U375" s="38">
        <f>S375/365</f>
        <v>3.3327244158505901E-3</v>
      </c>
      <c r="V375" s="38">
        <f>T375/365</f>
        <v>1.7360045094239174E-4</v>
      </c>
      <c r="W375" s="38">
        <f>V375*0.92</f>
        <v>1.597124148670004E-4</v>
      </c>
      <c r="X375" s="25">
        <f>LOOKUP(G375,'Load Factor Adjustment'!$A$2:$A$15,'Load Factor Adjustment'!$D$2:$D$15)</f>
        <v>0.68571428571428572</v>
      </c>
      <c r="Y375" s="38">
        <f>U375*X375</f>
        <v>2.2852967422975477E-3</v>
      </c>
      <c r="Z375" s="38">
        <f>W375*X375</f>
        <v>1.0951708448022884E-4</v>
      </c>
    </row>
    <row r="376" spans="1:26" x14ac:dyDescent="0.25">
      <c r="A376" s="17">
        <v>2018</v>
      </c>
      <c r="B376" s="17">
        <v>2792</v>
      </c>
      <c r="C376" s="18" t="s">
        <v>22</v>
      </c>
      <c r="D376" s="19">
        <v>43269</v>
      </c>
      <c r="E376" s="17">
        <v>7540</v>
      </c>
      <c r="F376" s="18" t="s">
        <v>17</v>
      </c>
      <c r="G376" s="18" t="s">
        <v>18</v>
      </c>
      <c r="H376" s="18" t="s">
        <v>38</v>
      </c>
      <c r="I376" s="17">
        <v>2005</v>
      </c>
      <c r="J376" s="17">
        <v>120</v>
      </c>
      <c r="K376" s="17">
        <v>50</v>
      </c>
      <c r="L376" s="17">
        <v>0.7</v>
      </c>
      <c r="M376" s="20">
        <v>4.75</v>
      </c>
      <c r="N376" s="21">
        <v>7.1000000000000005E-5</v>
      </c>
      <c r="O376" s="22">
        <v>0.192</v>
      </c>
      <c r="P376" s="23">
        <v>1.4100000000000001E-5</v>
      </c>
      <c r="Q376" s="20">
        <v>2.2700740376231099E-2</v>
      </c>
      <c r="R376" s="22">
        <v>1.0298888795163301E-3</v>
      </c>
      <c r="S376" s="25"/>
      <c r="T376" s="25"/>
      <c r="U376" s="25"/>
      <c r="V376" s="25"/>
      <c r="W376" s="25"/>
    </row>
    <row r="377" spans="1:26" x14ac:dyDescent="0.25">
      <c r="A377" s="17">
        <v>2018</v>
      </c>
      <c r="B377" s="17">
        <v>2792</v>
      </c>
      <c r="C377" s="18" t="s">
        <v>22</v>
      </c>
      <c r="D377" s="19">
        <v>43269</v>
      </c>
      <c r="E377" s="17">
        <v>7541</v>
      </c>
      <c r="F377" s="18" t="s">
        <v>20</v>
      </c>
      <c r="G377" s="18" t="s">
        <v>18</v>
      </c>
      <c r="H377" s="18" t="s">
        <v>42</v>
      </c>
      <c r="I377" s="17">
        <v>2017</v>
      </c>
      <c r="J377" s="17">
        <v>120</v>
      </c>
      <c r="K377" s="17">
        <v>60</v>
      </c>
      <c r="L377" s="17">
        <v>0.7</v>
      </c>
      <c r="M377" s="20">
        <v>2.74</v>
      </c>
      <c r="N377" s="21">
        <v>3.6000000000000001E-5</v>
      </c>
      <c r="O377" s="22">
        <v>8.9999999999999993E-3</v>
      </c>
      <c r="P377" s="23">
        <v>8.9999999999999996E-7</v>
      </c>
      <c r="Q377" s="20">
        <v>1.53422220181721E-2</v>
      </c>
      <c r="R377" s="22">
        <v>5.2999996861660003E-5</v>
      </c>
      <c r="S377" s="25">
        <f>Q376-Q377</f>
        <v>7.3585183580589988E-3</v>
      </c>
      <c r="T377" s="25">
        <f>R376-R377</f>
        <v>9.7688888265467003E-4</v>
      </c>
      <c r="U377" s="38">
        <f>S377/365</f>
        <v>2.0160324268654791E-5</v>
      </c>
      <c r="V377" s="38">
        <f>T377/365</f>
        <v>2.6764078976840275E-6</v>
      </c>
      <c r="W377" s="38">
        <f>V377*0.92</f>
        <v>2.4622952658693055E-6</v>
      </c>
      <c r="X377" s="25">
        <f>LOOKUP(G377,'Load Factor Adjustment'!$A$2:$A$15,'Load Factor Adjustment'!$D$2:$D$15)</f>
        <v>0.68571428571428572</v>
      </c>
      <c r="Y377" s="38">
        <f>U377*X377</f>
        <v>1.3824222355649E-5</v>
      </c>
      <c r="Z377" s="38">
        <f>W377*X377</f>
        <v>1.6884310394532381E-6</v>
      </c>
    </row>
    <row r="378" spans="1:26" x14ac:dyDescent="0.25">
      <c r="A378" s="17">
        <v>2018</v>
      </c>
      <c r="B378" s="17">
        <v>2820</v>
      </c>
      <c r="C378" s="18" t="s">
        <v>16</v>
      </c>
      <c r="D378" s="19">
        <v>43269</v>
      </c>
      <c r="E378" s="17">
        <v>7676</v>
      </c>
      <c r="F378" s="18" t="s">
        <v>17</v>
      </c>
      <c r="G378" s="18" t="s">
        <v>18</v>
      </c>
      <c r="H378" s="18" t="s">
        <v>19</v>
      </c>
      <c r="I378" s="17">
        <v>1984</v>
      </c>
      <c r="J378" s="17">
        <v>150</v>
      </c>
      <c r="K378" s="17">
        <v>53</v>
      </c>
      <c r="L378" s="17">
        <v>0.7</v>
      </c>
      <c r="M378" s="20">
        <v>12.09</v>
      </c>
      <c r="N378" s="21">
        <v>2.7999999999999998E-4</v>
      </c>
      <c r="O378" s="22">
        <v>0.60499999999999998</v>
      </c>
      <c r="P378" s="23">
        <v>4.3999999999999999E-5</v>
      </c>
      <c r="Q378" s="20">
        <v>8.4211110881387899E-2</v>
      </c>
      <c r="R378" s="22">
        <v>5.2901852244278897E-3</v>
      </c>
      <c r="S378" s="25"/>
      <c r="T378" s="25"/>
      <c r="U378" s="25"/>
      <c r="V378" s="25"/>
      <c r="W378" s="25"/>
    </row>
    <row r="379" spans="1:26" x14ac:dyDescent="0.25">
      <c r="A379" s="17">
        <v>2018</v>
      </c>
      <c r="B379" s="17">
        <v>2820</v>
      </c>
      <c r="C379" s="18" t="s">
        <v>16</v>
      </c>
      <c r="D379" s="19">
        <v>43269</v>
      </c>
      <c r="E379" s="17">
        <v>7677</v>
      </c>
      <c r="F379" s="18" t="s">
        <v>20</v>
      </c>
      <c r="G379" s="18" t="s">
        <v>18</v>
      </c>
      <c r="H379" s="18" t="s">
        <v>42</v>
      </c>
      <c r="I379" s="17">
        <v>2018</v>
      </c>
      <c r="J379" s="17">
        <v>150</v>
      </c>
      <c r="K379" s="17">
        <v>67</v>
      </c>
      <c r="L379" s="17">
        <v>0.7</v>
      </c>
      <c r="M379" s="20">
        <v>2.74</v>
      </c>
      <c r="N379" s="21">
        <v>3.6000000000000001E-5</v>
      </c>
      <c r="O379" s="22">
        <v>8.9999999999999993E-3</v>
      </c>
      <c r="P379" s="23">
        <v>8.9999999999999996E-7</v>
      </c>
      <c r="Q379" s="20">
        <v>2.14570599011333E-2</v>
      </c>
      <c r="R379" s="22">
        <v>7.5026037239147797E-5</v>
      </c>
      <c r="S379" s="25">
        <f>Q378-Q379</f>
        <v>6.2754050980254605E-2</v>
      </c>
      <c r="T379" s="25">
        <f>R378-R379</f>
        <v>5.2151591871887415E-3</v>
      </c>
      <c r="U379" s="38">
        <f>S379/365</f>
        <v>1.7192890679521811E-4</v>
      </c>
      <c r="V379" s="38">
        <f>T379/365</f>
        <v>1.4288107362160936E-5</v>
      </c>
      <c r="W379" s="38">
        <f>V379*0.92</f>
        <v>1.3145058773188062E-5</v>
      </c>
      <c r="X379" s="25">
        <f>LOOKUP(G379,'Load Factor Adjustment'!$A$2:$A$15,'Load Factor Adjustment'!$D$2:$D$15)</f>
        <v>0.68571428571428572</v>
      </c>
      <c r="Y379" s="38">
        <f>U379*X379</f>
        <v>1.1789410751672098E-4</v>
      </c>
      <c r="Z379" s="38">
        <f>W379*X379</f>
        <v>9.0137545873289568E-6</v>
      </c>
    </row>
    <row r="380" spans="1:26" x14ac:dyDescent="0.25">
      <c r="A380" s="17">
        <v>2018</v>
      </c>
      <c r="B380" s="17">
        <v>2838</v>
      </c>
      <c r="C380" s="18" t="s">
        <v>23</v>
      </c>
      <c r="D380" s="19">
        <v>43269</v>
      </c>
      <c r="E380" s="17">
        <v>7502</v>
      </c>
      <c r="F380" s="18" t="s">
        <v>17</v>
      </c>
      <c r="G380" s="18" t="s">
        <v>18</v>
      </c>
      <c r="H380" s="18" t="s">
        <v>19</v>
      </c>
      <c r="I380" s="17">
        <v>1965</v>
      </c>
      <c r="J380" s="17">
        <v>150</v>
      </c>
      <c r="K380" s="17">
        <v>58</v>
      </c>
      <c r="L380" s="17">
        <v>0.7</v>
      </c>
      <c r="M380" s="20">
        <v>12.09</v>
      </c>
      <c r="N380" s="21">
        <v>2.7999999999999998E-4</v>
      </c>
      <c r="O380" s="22">
        <v>0.60499999999999998</v>
      </c>
      <c r="P380" s="23">
        <v>4.3999999999999999E-5</v>
      </c>
      <c r="Q380" s="20">
        <v>9.7512499800455205E-2</v>
      </c>
      <c r="R380" s="22">
        <v>6.6310648499986399E-3</v>
      </c>
      <c r="S380" s="25"/>
      <c r="T380" s="25"/>
      <c r="U380" s="25"/>
      <c r="V380" s="25"/>
      <c r="W380" s="25"/>
    </row>
    <row r="381" spans="1:26" x14ac:dyDescent="0.25">
      <c r="A381" s="17">
        <v>2018</v>
      </c>
      <c r="B381" s="17">
        <v>2838</v>
      </c>
      <c r="C381" s="18" t="s">
        <v>23</v>
      </c>
      <c r="D381" s="19">
        <v>43269</v>
      </c>
      <c r="E381" s="17">
        <v>7503</v>
      </c>
      <c r="F381" s="18" t="s">
        <v>20</v>
      </c>
      <c r="G381" s="18" t="s">
        <v>18</v>
      </c>
      <c r="H381" s="18" t="s">
        <v>42</v>
      </c>
      <c r="I381" s="17">
        <v>2016</v>
      </c>
      <c r="J381" s="17">
        <v>150</v>
      </c>
      <c r="K381" s="17">
        <v>58</v>
      </c>
      <c r="L381" s="17">
        <v>0.7</v>
      </c>
      <c r="M381" s="20">
        <v>2.74</v>
      </c>
      <c r="N381" s="21">
        <v>3.6000000000000001E-5</v>
      </c>
      <c r="O381" s="22">
        <v>8.9999999999999993E-3</v>
      </c>
      <c r="P381" s="23">
        <v>8.9999999999999996E-7</v>
      </c>
      <c r="Q381" s="20">
        <v>1.8574768272622898E-2</v>
      </c>
      <c r="R381" s="22">
        <v>6.4947912833889098E-5</v>
      </c>
      <c r="S381" s="25">
        <f>Q380-Q381</f>
        <v>7.8937731527832303E-2</v>
      </c>
      <c r="T381" s="25">
        <f>R380-R381</f>
        <v>6.5661169371647506E-3</v>
      </c>
      <c r="U381" s="38">
        <f>S381/365</f>
        <v>2.1626775761049945E-4</v>
      </c>
      <c r="V381" s="38">
        <f>T381/365</f>
        <v>1.798936147168425E-5</v>
      </c>
      <c r="W381" s="38">
        <f>V381*0.92</f>
        <v>1.6550212553949511E-5</v>
      </c>
      <c r="X381" s="25">
        <f>LOOKUP(G381,'Load Factor Adjustment'!$A$2:$A$15,'Load Factor Adjustment'!$D$2:$D$15)</f>
        <v>0.68571428571428572</v>
      </c>
      <c r="Y381" s="38">
        <f>U381*X381</f>
        <v>1.482978909329139E-4</v>
      </c>
      <c r="Z381" s="38">
        <f>W381*X381</f>
        <v>1.1348717179851094E-5</v>
      </c>
    </row>
    <row r="382" spans="1:26" x14ac:dyDescent="0.25">
      <c r="A382" s="17">
        <v>2017</v>
      </c>
      <c r="B382" s="17">
        <v>2853</v>
      </c>
      <c r="C382" s="18" t="s">
        <v>27</v>
      </c>
      <c r="D382" s="19">
        <v>43269</v>
      </c>
      <c r="E382" s="17">
        <v>7474</v>
      </c>
      <c r="F382" s="18" t="s">
        <v>17</v>
      </c>
      <c r="G382" s="18" t="s">
        <v>18</v>
      </c>
      <c r="H382" s="18" t="s">
        <v>19</v>
      </c>
      <c r="I382" s="17">
        <v>1981</v>
      </c>
      <c r="J382" s="17">
        <v>300</v>
      </c>
      <c r="K382" s="17">
        <v>87</v>
      </c>
      <c r="L382" s="17">
        <v>0.7</v>
      </c>
      <c r="M382" s="20">
        <v>12.09</v>
      </c>
      <c r="N382" s="21">
        <v>2.7999999999999998E-4</v>
      </c>
      <c r="O382" s="22">
        <v>0.60499999999999998</v>
      </c>
      <c r="P382" s="23">
        <v>4.3999999999999999E-5</v>
      </c>
      <c r="Q382" s="20">
        <v>0.31114583291481102</v>
      </c>
      <c r="R382" s="22">
        <v>2.2817361189703299E-2</v>
      </c>
      <c r="S382" s="25"/>
      <c r="T382" s="25"/>
      <c r="U382" s="25"/>
      <c r="V382" s="25"/>
      <c r="W382" s="25"/>
    </row>
    <row r="383" spans="1:26" x14ac:dyDescent="0.25">
      <c r="A383" s="17">
        <v>2017</v>
      </c>
      <c r="B383" s="17">
        <v>2853</v>
      </c>
      <c r="C383" s="18" t="s">
        <v>27</v>
      </c>
      <c r="D383" s="19">
        <v>43269</v>
      </c>
      <c r="E383" s="17">
        <v>7475</v>
      </c>
      <c r="F383" s="18" t="s">
        <v>20</v>
      </c>
      <c r="G383" s="18" t="s">
        <v>18</v>
      </c>
      <c r="H383" s="18" t="s">
        <v>42</v>
      </c>
      <c r="I383" s="17">
        <v>2017</v>
      </c>
      <c r="J383" s="17">
        <v>300</v>
      </c>
      <c r="K383" s="17">
        <v>100</v>
      </c>
      <c r="L383" s="17">
        <v>0.7</v>
      </c>
      <c r="M383" s="20">
        <v>0.26</v>
      </c>
      <c r="N383" s="21">
        <v>3.9999999999999998E-6</v>
      </c>
      <c r="O383" s="22">
        <v>8.9999999999999993E-3</v>
      </c>
      <c r="P383" s="23">
        <v>3.9999999999999998E-7</v>
      </c>
      <c r="Q383" s="20">
        <v>6.1574070814387804E-3</v>
      </c>
      <c r="R383" s="22">
        <v>2.22222209631816E-4</v>
      </c>
      <c r="S383" s="25">
        <f>Q382-Q383</f>
        <v>0.30498842583337221</v>
      </c>
      <c r="T383" s="25">
        <f>R382-R383</f>
        <v>2.2595138980071483E-2</v>
      </c>
      <c r="U383" s="38">
        <f>S383/365</f>
        <v>8.3558472831060876E-4</v>
      </c>
      <c r="V383" s="38">
        <f>T383/365</f>
        <v>6.1904490356360221E-5</v>
      </c>
      <c r="W383" s="38">
        <f>V383*0.92</f>
        <v>5.6952131127851408E-5</v>
      </c>
      <c r="X383" s="25">
        <f>LOOKUP(G383,'Load Factor Adjustment'!$A$2:$A$15,'Load Factor Adjustment'!$D$2:$D$15)</f>
        <v>0.68571428571428572</v>
      </c>
      <c r="Y383" s="38">
        <f>U383*X383</f>
        <v>5.7297238512727462E-4</v>
      </c>
      <c r="Z383" s="38">
        <f>W383*X383</f>
        <v>3.9052889916240963E-5</v>
      </c>
    </row>
    <row r="384" spans="1:26" x14ac:dyDescent="0.25">
      <c r="A384" s="17">
        <v>2018</v>
      </c>
      <c r="B384" s="17">
        <v>2677</v>
      </c>
      <c r="C384" s="18" t="s">
        <v>26</v>
      </c>
      <c r="D384" s="19">
        <v>43271</v>
      </c>
      <c r="E384" s="17">
        <v>7449</v>
      </c>
      <c r="F384" s="18" t="s">
        <v>17</v>
      </c>
      <c r="G384" s="18" t="s">
        <v>18</v>
      </c>
      <c r="H384" s="18" t="s">
        <v>19</v>
      </c>
      <c r="I384" s="17">
        <v>1981</v>
      </c>
      <c r="J384" s="17">
        <v>500</v>
      </c>
      <c r="K384" s="17">
        <v>90</v>
      </c>
      <c r="L384" s="17">
        <v>0.7</v>
      </c>
      <c r="M384" s="20">
        <v>12.09</v>
      </c>
      <c r="N384" s="21">
        <v>2.7999999999999998E-4</v>
      </c>
      <c r="O384" s="22">
        <v>0.60499999999999998</v>
      </c>
      <c r="P384" s="23">
        <v>4.3999999999999999E-5</v>
      </c>
      <c r="Q384" s="20">
        <v>0.53645833261174303</v>
      </c>
      <c r="R384" s="22">
        <v>3.9340277913281499E-2</v>
      </c>
      <c r="S384" s="25"/>
      <c r="T384" s="25"/>
      <c r="U384" s="25"/>
      <c r="V384" s="25"/>
      <c r="W384" s="25"/>
    </row>
    <row r="385" spans="1:26" x14ac:dyDescent="0.25">
      <c r="A385" s="17">
        <v>2018</v>
      </c>
      <c r="B385" s="17">
        <v>2677</v>
      </c>
      <c r="C385" s="18" t="s">
        <v>26</v>
      </c>
      <c r="D385" s="19">
        <v>43271</v>
      </c>
      <c r="E385" s="17">
        <v>7450</v>
      </c>
      <c r="F385" s="18" t="s">
        <v>20</v>
      </c>
      <c r="G385" s="18" t="s">
        <v>18</v>
      </c>
      <c r="H385" s="18" t="s">
        <v>42</v>
      </c>
      <c r="I385" s="17">
        <v>2018</v>
      </c>
      <c r="J385" s="17">
        <v>500</v>
      </c>
      <c r="K385" s="17">
        <v>100</v>
      </c>
      <c r="L385" s="17">
        <v>0.7</v>
      </c>
      <c r="M385" s="20">
        <v>0.26</v>
      </c>
      <c r="N385" s="21">
        <v>3.9999999999999998E-6</v>
      </c>
      <c r="O385" s="22">
        <v>8.9999999999999993E-3</v>
      </c>
      <c r="P385" s="23">
        <v>3.9999999999999998E-7</v>
      </c>
      <c r="Q385" s="20">
        <v>1.0416666120367899E-2</v>
      </c>
      <c r="R385" s="22">
        <v>3.8580244806932598E-4</v>
      </c>
      <c r="S385" s="25">
        <f>Q384-Q385</f>
        <v>0.52604166649137518</v>
      </c>
      <c r="T385" s="25">
        <f>R384-R385</f>
        <v>3.895447546521217E-2</v>
      </c>
      <c r="U385" s="38">
        <f>S385/365</f>
        <v>1.4412100451818499E-3</v>
      </c>
      <c r="V385" s="38">
        <f>T385/365</f>
        <v>1.0672459031564979E-4</v>
      </c>
      <c r="W385" s="38">
        <f>V385*0.92</f>
        <v>9.8186623090397812E-5</v>
      </c>
      <c r="X385" s="25">
        <f>LOOKUP(G385,'Load Factor Adjustment'!$A$2:$A$15,'Load Factor Adjustment'!$D$2:$D$15)</f>
        <v>0.68571428571428572</v>
      </c>
      <c r="Y385" s="38">
        <f>U385*X385</f>
        <v>9.8825831669612559E-4</v>
      </c>
      <c r="Z385" s="38">
        <f>W385*X385</f>
        <v>6.7327970119129927E-5</v>
      </c>
    </row>
    <row r="386" spans="1:26" x14ac:dyDescent="0.25">
      <c r="A386" s="17">
        <v>2018</v>
      </c>
      <c r="B386" s="17">
        <v>2678</v>
      </c>
      <c r="C386" s="18" t="s">
        <v>26</v>
      </c>
      <c r="D386" s="19">
        <v>43271</v>
      </c>
      <c r="E386" s="17">
        <v>7447</v>
      </c>
      <c r="F386" s="18" t="s">
        <v>17</v>
      </c>
      <c r="G386" s="18" t="s">
        <v>18</v>
      </c>
      <c r="H386" s="18" t="s">
        <v>19</v>
      </c>
      <c r="I386" s="17">
        <v>1977</v>
      </c>
      <c r="J386" s="17">
        <v>350</v>
      </c>
      <c r="K386" s="17">
        <v>84</v>
      </c>
      <c r="L386" s="17">
        <v>0.7</v>
      </c>
      <c r="M386" s="20">
        <v>12.09</v>
      </c>
      <c r="N386" s="21">
        <v>2.7999999999999998E-4</v>
      </c>
      <c r="O386" s="22">
        <v>0.60499999999999998</v>
      </c>
      <c r="P386" s="23">
        <v>4.3999999999999999E-5</v>
      </c>
      <c r="Q386" s="20">
        <v>0.350486110639672</v>
      </c>
      <c r="R386" s="22">
        <v>2.57023149033439E-2</v>
      </c>
      <c r="S386" s="25"/>
      <c r="T386" s="25"/>
      <c r="U386" s="25"/>
      <c r="V386" s="25"/>
      <c r="W386" s="25"/>
    </row>
    <row r="387" spans="1:26" x14ac:dyDescent="0.25">
      <c r="A387" s="17">
        <v>2018</v>
      </c>
      <c r="B387" s="17">
        <v>2678</v>
      </c>
      <c r="C387" s="18" t="s">
        <v>26</v>
      </c>
      <c r="D387" s="19">
        <v>43271</v>
      </c>
      <c r="E387" s="17">
        <v>7448</v>
      </c>
      <c r="F387" s="18" t="s">
        <v>20</v>
      </c>
      <c r="G387" s="18" t="s">
        <v>18</v>
      </c>
      <c r="H387" s="18" t="s">
        <v>42</v>
      </c>
      <c r="I387" s="17">
        <v>2017</v>
      </c>
      <c r="J387" s="17">
        <v>350</v>
      </c>
      <c r="K387" s="17">
        <v>60</v>
      </c>
      <c r="L387" s="17">
        <v>0.7</v>
      </c>
      <c r="M387" s="20">
        <v>2.74</v>
      </c>
      <c r="N387" s="21">
        <v>3.6000000000000001E-5</v>
      </c>
      <c r="O387" s="22">
        <v>8.9999999999999993E-3</v>
      </c>
      <c r="P387" s="23">
        <v>8.9999999999999996E-7</v>
      </c>
      <c r="Q387" s="20">
        <v>4.5418980898639098E-2</v>
      </c>
      <c r="R387" s="22">
        <v>1.7135415676153301E-4</v>
      </c>
      <c r="S387" s="25">
        <f>Q386-Q387</f>
        <v>0.30506712974103289</v>
      </c>
      <c r="T387" s="25">
        <f>R386-R387</f>
        <v>2.5530960746582367E-2</v>
      </c>
      <c r="U387" s="38">
        <f>S387/365</f>
        <v>8.3580035545488464E-4</v>
      </c>
      <c r="V387" s="38">
        <f>T387/365</f>
        <v>6.9947837661869501E-5</v>
      </c>
      <c r="W387" s="38">
        <f>V387*0.92</f>
        <v>6.4352010648919948E-5</v>
      </c>
      <c r="X387" s="25">
        <f>LOOKUP(G387,'Load Factor Adjustment'!$A$2:$A$15,'Load Factor Adjustment'!$D$2:$D$15)</f>
        <v>0.68571428571428572</v>
      </c>
      <c r="Y387" s="38">
        <f>U387*X387</f>
        <v>5.731202437404923E-4</v>
      </c>
      <c r="Z387" s="38">
        <f>W387*X387</f>
        <v>4.4127093016402252E-5</v>
      </c>
    </row>
    <row r="388" spans="1:26" x14ac:dyDescent="0.25">
      <c r="A388" s="17">
        <v>2018</v>
      </c>
      <c r="B388" s="17">
        <v>2681</v>
      </c>
      <c r="C388" s="18" t="s">
        <v>26</v>
      </c>
      <c r="D388" s="19">
        <v>43271</v>
      </c>
      <c r="E388" s="17">
        <v>7441</v>
      </c>
      <c r="F388" s="18" t="s">
        <v>17</v>
      </c>
      <c r="G388" s="18" t="s">
        <v>18</v>
      </c>
      <c r="H388" s="18" t="s">
        <v>19</v>
      </c>
      <c r="I388" s="17">
        <v>1983</v>
      </c>
      <c r="J388" s="17">
        <v>710</v>
      </c>
      <c r="K388" s="17">
        <v>80</v>
      </c>
      <c r="L388" s="17">
        <v>0.7</v>
      </c>
      <c r="M388" s="20">
        <v>12.09</v>
      </c>
      <c r="N388" s="21">
        <v>2.7999999999999998E-4</v>
      </c>
      <c r="O388" s="22">
        <v>0.60499999999999998</v>
      </c>
      <c r="P388" s="23">
        <v>4.3999999999999999E-5</v>
      </c>
      <c r="Q388" s="20">
        <v>0.67712962871882199</v>
      </c>
      <c r="R388" s="22">
        <v>4.9656173010542003E-2</v>
      </c>
      <c r="S388" s="25"/>
      <c r="T388" s="25"/>
      <c r="U388" s="25"/>
      <c r="V388" s="25"/>
      <c r="W388" s="25"/>
    </row>
    <row r="389" spans="1:26" x14ac:dyDescent="0.25">
      <c r="A389" s="17">
        <v>2018</v>
      </c>
      <c r="B389" s="17">
        <v>2681</v>
      </c>
      <c r="C389" s="18" t="s">
        <v>26</v>
      </c>
      <c r="D389" s="19">
        <v>43271</v>
      </c>
      <c r="E389" s="17">
        <v>7442</v>
      </c>
      <c r="F389" s="18" t="s">
        <v>20</v>
      </c>
      <c r="G389" s="18" t="s">
        <v>18</v>
      </c>
      <c r="H389" s="18" t="s">
        <v>42</v>
      </c>
      <c r="I389" s="17">
        <v>2018</v>
      </c>
      <c r="J389" s="17">
        <v>710</v>
      </c>
      <c r="K389" s="17">
        <v>100</v>
      </c>
      <c r="L389" s="17">
        <v>0.7</v>
      </c>
      <c r="M389" s="20">
        <v>0.26</v>
      </c>
      <c r="N389" s="21">
        <v>3.9999999999999998E-6</v>
      </c>
      <c r="O389" s="22">
        <v>8.9999999999999993E-3</v>
      </c>
      <c r="P389" s="23">
        <v>3.9999999999999998E-7</v>
      </c>
      <c r="Q389" s="20">
        <v>1.50217584790157E-2</v>
      </c>
      <c r="R389" s="22">
        <v>5.7084873539474498E-4</v>
      </c>
      <c r="S389" s="25">
        <f>Q388-Q389</f>
        <v>0.66210787023980633</v>
      </c>
      <c r="T389" s="25">
        <f>R388-R389</f>
        <v>4.9085324275147259E-2</v>
      </c>
      <c r="U389" s="38">
        <f>S389/365</f>
        <v>1.8139941650405652E-3</v>
      </c>
      <c r="V389" s="38">
        <f>T389/365</f>
        <v>1.3448034047985549E-4</v>
      </c>
      <c r="W389" s="38">
        <f>V389*0.92</f>
        <v>1.2372191324146704E-4</v>
      </c>
      <c r="X389" s="25">
        <f>LOOKUP(G389,'Load Factor Adjustment'!$A$2:$A$15,'Load Factor Adjustment'!$D$2:$D$15)</f>
        <v>0.68571428571428572</v>
      </c>
      <c r="Y389" s="38">
        <f>U389*X389</f>
        <v>1.2438817131706732E-3</v>
      </c>
      <c r="Z389" s="38">
        <f>W389*X389</f>
        <v>8.4837883365577397E-5</v>
      </c>
    </row>
    <row r="390" spans="1:26" x14ac:dyDescent="0.25">
      <c r="A390" s="17">
        <v>2018</v>
      </c>
      <c r="B390" s="17">
        <v>2682</v>
      </c>
      <c r="C390" s="18" t="s">
        <v>26</v>
      </c>
      <c r="D390" s="19">
        <v>43271</v>
      </c>
      <c r="E390" s="17">
        <v>7438</v>
      </c>
      <c r="F390" s="18" t="s">
        <v>17</v>
      </c>
      <c r="G390" s="18" t="s">
        <v>18</v>
      </c>
      <c r="H390" s="18" t="s">
        <v>19</v>
      </c>
      <c r="I390" s="17">
        <v>1975</v>
      </c>
      <c r="J390" s="17">
        <v>775</v>
      </c>
      <c r="K390" s="17">
        <v>120</v>
      </c>
      <c r="L390" s="17">
        <v>0.7</v>
      </c>
      <c r="M390" s="20">
        <v>11.16</v>
      </c>
      <c r="N390" s="21">
        <v>2.5999999999999998E-4</v>
      </c>
      <c r="O390" s="22">
        <v>0.39600000000000002</v>
      </c>
      <c r="P390" s="23">
        <v>2.8799999999999999E-5</v>
      </c>
      <c r="Q390" s="20">
        <v>1.0247221944312099</v>
      </c>
      <c r="R390" s="22">
        <v>5.32166649172588E-2</v>
      </c>
      <c r="S390" s="25"/>
      <c r="T390" s="25"/>
      <c r="U390" s="25"/>
      <c r="V390" s="25"/>
      <c r="W390" s="25"/>
    </row>
    <row r="391" spans="1:26" x14ac:dyDescent="0.25">
      <c r="A391" s="17">
        <v>2018</v>
      </c>
      <c r="B391" s="17">
        <v>2682</v>
      </c>
      <c r="C391" s="18" t="s">
        <v>26</v>
      </c>
      <c r="D391" s="19">
        <v>43271</v>
      </c>
      <c r="E391" s="17">
        <v>7439</v>
      </c>
      <c r="F391" s="18" t="s">
        <v>20</v>
      </c>
      <c r="G391" s="18" t="s">
        <v>18</v>
      </c>
      <c r="H391" s="18" t="s">
        <v>42</v>
      </c>
      <c r="I391" s="17">
        <v>2017</v>
      </c>
      <c r="J391" s="17">
        <v>775</v>
      </c>
      <c r="K391" s="17">
        <v>115</v>
      </c>
      <c r="L391" s="17">
        <v>0.7</v>
      </c>
      <c r="M391" s="20">
        <v>0.26</v>
      </c>
      <c r="N391" s="21">
        <v>3.9999999999999998E-6</v>
      </c>
      <c r="O391" s="22">
        <v>8.9999999999999993E-3</v>
      </c>
      <c r="P391" s="23">
        <v>3.9999999999999998E-7</v>
      </c>
      <c r="Q391" s="20">
        <v>1.8945938447838699E-2</v>
      </c>
      <c r="R391" s="22">
        <v>7.2551597304935597E-4</v>
      </c>
      <c r="S391" s="25">
        <f>Q390-Q391</f>
        <v>1.0057762559833712</v>
      </c>
      <c r="T391" s="25">
        <f>R390-R391</f>
        <v>5.2491148944209441E-2</v>
      </c>
      <c r="U391" s="38">
        <f>S391/365</f>
        <v>2.7555513862558114E-3</v>
      </c>
      <c r="V391" s="38">
        <f>T391/365</f>
        <v>1.4381136697043682E-4</v>
      </c>
      <c r="W391" s="38">
        <f>V391*0.92</f>
        <v>1.3230645761280188E-4</v>
      </c>
      <c r="X391" s="25">
        <f>LOOKUP(G391,'Load Factor Adjustment'!$A$2:$A$15,'Load Factor Adjustment'!$D$2:$D$15)</f>
        <v>0.68571428571428572</v>
      </c>
      <c r="Y391" s="38">
        <f>U391*X391</f>
        <v>1.8895209505754135E-3</v>
      </c>
      <c r="Z391" s="38">
        <f>W391*X391</f>
        <v>9.0724428077349861E-5</v>
      </c>
    </row>
    <row r="392" spans="1:26" x14ac:dyDescent="0.25">
      <c r="A392" s="17">
        <v>2018</v>
      </c>
      <c r="B392" s="17">
        <v>2748</v>
      </c>
      <c r="C392" s="18" t="s">
        <v>25</v>
      </c>
      <c r="D392" s="19">
        <v>43271</v>
      </c>
      <c r="E392" s="17">
        <v>7631</v>
      </c>
      <c r="F392" s="18" t="s">
        <v>17</v>
      </c>
      <c r="G392" s="18" t="s">
        <v>18</v>
      </c>
      <c r="H392" s="18" t="s">
        <v>19</v>
      </c>
      <c r="I392" s="17">
        <v>1977</v>
      </c>
      <c r="J392" s="17">
        <v>500</v>
      </c>
      <c r="K392" s="17">
        <v>216</v>
      </c>
      <c r="L392" s="17">
        <v>0.7</v>
      </c>
      <c r="M392" s="20">
        <v>11.16</v>
      </c>
      <c r="N392" s="21">
        <v>2.5999999999999998E-4</v>
      </c>
      <c r="O392" s="22">
        <v>0.39600000000000002</v>
      </c>
      <c r="P392" s="23">
        <v>2.8799999999999999E-5</v>
      </c>
      <c r="Q392" s="20">
        <v>1.18999996772657</v>
      </c>
      <c r="R392" s="22">
        <v>6.1799997968429603E-2</v>
      </c>
      <c r="S392" s="25"/>
      <c r="T392" s="25"/>
      <c r="U392" s="25"/>
      <c r="V392" s="25"/>
      <c r="W392" s="25"/>
    </row>
    <row r="393" spans="1:26" x14ac:dyDescent="0.25">
      <c r="A393" s="17">
        <v>2018</v>
      </c>
      <c r="B393" s="17">
        <v>2748</v>
      </c>
      <c r="C393" s="18" t="s">
        <v>25</v>
      </c>
      <c r="D393" s="19">
        <v>43271</v>
      </c>
      <c r="E393" s="17">
        <v>7632</v>
      </c>
      <c r="F393" s="18" t="s">
        <v>20</v>
      </c>
      <c r="G393" s="18" t="s">
        <v>18</v>
      </c>
      <c r="H393" s="18" t="s">
        <v>42</v>
      </c>
      <c r="I393" s="17">
        <v>2017</v>
      </c>
      <c r="J393" s="17">
        <v>500</v>
      </c>
      <c r="K393" s="17">
        <v>115</v>
      </c>
      <c r="L393" s="17">
        <v>0.7</v>
      </c>
      <c r="M393" s="20">
        <v>0.26</v>
      </c>
      <c r="N393" s="21">
        <v>3.9999999999999998E-6</v>
      </c>
      <c r="O393" s="22">
        <v>8.9999999999999993E-3</v>
      </c>
      <c r="P393" s="23">
        <v>3.9999999999999998E-7</v>
      </c>
      <c r="Q393" s="20">
        <v>1.1979166038423099E-2</v>
      </c>
      <c r="R393" s="22">
        <v>4.4367281527972501E-4</v>
      </c>
      <c r="S393" s="25">
        <f>Q392-Q393</f>
        <v>1.1780208016881468</v>
      </c>
      <c r="T393" s="25">
        <f>R392-R393</f>
        <v>6.1356325153149878E-2</v>
      </c>
      <c r="U393" s="38">
        <f>S393/365</f>
        <v>3.2274542512004023E-3</v>
      </c>
      <c r="V393" s="38">
        <f>T393/365</f>
        <v>1.680995209675339E-4</v>
      </c>
      <c r="W393" s="38">
        <f>V393*0.92</f>
        <v>1.546515592901312E-4</v>
      </c>
      <c r="X393" s="25">
        <f>LOOKUP(G393,'Load Factor Adjustment'!$A$2:$A$15,'Load Factor Adjustment'!$D$2:$D$15)</f>
        <v>0.68571428571428572</v>
      </c>
      <c r="Y393" s="38">
        <f>U393*X393</f>
        <v>2.2131114865374187E-3</v>
      </c>
      <c r="Z393" s="38">
        <f>W393*X393</f>
        <v>1.0604678351323282E-4</v>
      </c>
    </row>
    <row r="394" spans="1:26" x14ac:dyDescent="0.25">
      <c r="A394" s="17">
        <v>2016</v>
      </c>
      <c r="B394" s="17">
        <v>2851</v>
      </c>
      <c r="C394" s="18" t="s">
        <v>27</v>
      </c>
      <c r="D394" s="19">
        <v>43271</v>
      </c>
      <c r="E394" s="17">
        <v>7478</v>
      </c>
      <c r="F394" s="18" t="s">
        <v>17</v>
      </c>
      <c r="G394" s="18" t="s">
        <v>18</v>
      </c>
      <c r="H394" s="18" t="s">
        <v>19</v>
      </c>
      <c r="I394" s="17">
        <v>1972</v>
      </c>
      <c r="J394" s="17">
        <v>900</v>
      </c>
      <c r="K394" s="17">
        <v>84</v>
      </c>
      <c r="L394" s="17">
        <v>0.7</v>
      </c>
      <c r="M394" s="20">
        <v>12.09</v>
      </c>
      <c r="N394" s="21">
        <v>2.7999999999999998E-4</v>
      </c>
      <c r="O394" s="22">
        <v>0.60499999999999998</v>
      </c>
      <c r="P394" s="23">
        <v>4.3999999999999999E-5</v>
      </c>
      <c r="Q394" s="20">
        <v>0.90124999878772805</v>
      </c>
      <c r="R394" s="22">
        <v>6.6091666894312895E-2</v>
      </c>
      <c r="S394" s="25"/>
      <c r="T394" s="25"/>
      <c r="U394" s="25"/>
      <c r="V394" s="25"/>
      <c r="W394" s="25"/>
    </row>
    <row r="395" spans="1:26" x14ac:dyDescent="0.25">
      <c r="A395" s="17">
        <v>2016</v>
      </c>
      <c r="B395" s="17">
        <v>2851</v>
      </c>
      <c r="C395" s="18" t="s">
        <v>27</v>
      </c>
      <c r="D395" s="19">
        <v>43271</v>
      </c>
      <c r="E395" s="17">
        <v>7479</v>
      </c>
      <c r="F395" s="18" t="s">
        <v>20</v>
      </c>
      <c r="G395" s="18" t="s">
        <v>18</v>
      </c>
      <c r="H395" s="18" t="s">
        <v>42</v>
      </c>
      <c r="I395" s="17">
        <v>2017</v>
      </c>
      <c r="J395" s="17">
        <v>900</v>
      </c>
      <c r="K395" s="17">
        <v>100</v>
      </c>
      <c r="L395" s="17">
        <v>0.7</v>
      </c>
      <c r="M395" s="20">
        <v>0.26</v>
      </c>
      <c r="N395" s="21">
        <v>3.9999999999999998E-6</v>
      </c>
      <c r="O395" s="22">
        <v>8.9999999999999993E-3</v>
      </c>
      <c r="P395" s="23">
        <v>3.9999999999999998E-7</v>
      </c>
      <c r="Q395" s="20">
        <v>1.9305554561354101E-2</v>
      </c>
      <c r="R395" s="22">
        <v>7.4999996178346396E-4</v>
      </c>
      <c r="S395" s="25">
        <f>Q394-Q395</f>
        <v>0.88194444422637397</v>
      </c>
      <c r="T395" s="25">
        <f>R394-R395</f>
        <v>6.5341666932529435E-2</v>
      </c>
      <c r="U395" s="38">
        <f>S395/365</f>
        <v>2.4162861485654079E-3</v>
      </c>
      <c r="V395" s="38">
        <f>T395/365</f>
        <v>1.790182655685738E-4</v>
      </c>
      <c r="W395" s="38">
        <f>V395*0.92</f>
        <v>1.6469680432308791E-4</v>
      </c>
      <c r="X395" s="25">
        <f>LOOKUP(G395,'Load Factor Adjustment'!$A$2:$A$15,'Load Factor Adjustment'!$D$2:$D$15)</f>
        <v>0.68571428571428572</v>
      </c>
      <c r="Y395" s="38">
        <f>U395*X395</f>
        <v>1.6568819304448512E-3</v>
      </c>
      <c r="Z395" s="38">
        <f>W395*X395</f>
        <v>1.1293495153583171E-4</v>
      </c>
    </row>
    <row r="396" spans="1:26" x14ac:dyDescent="0.25">
      <c r="A396" s="17">
        <v>2016</v>
      </c>
      <c r="B396" s="17">
        <v>2852</v>
      </c>
      <c r="C396" s="18" t="s">
        <v>27</v>
      </c>
      <c r="D396" s="19">
        <v>43271</v>
      </c>
      <c r="E396" s="17">
        <v>7476</v>
      </c>
      <c r="F396" s="18" t="s">
        <v>17</v>
      </c>
      <c r="G396" s="18" t="s">
        <v>18</v>
      </c>
      <c r="H396" s="18" t="s">
        <v>19</v>
      </c>
      <c r="I396" s="17">
        <v>1973</v>
      </c>
      <c r="J396" s="17">
        <v>800</v>
      </c>
      <c r="K396" s="17">
        <v>150</v>
      </c>
      <c r="L396" s="17">
        <v>0.7</v>
      </c>
      <c r="M396" s="20">
        <v>11.16</v>
      </c>
      <c r="N396" s="21">
        <v>2.5999999999999998E-4</v>
      </c>
      <c r="O396" s="22">
        <v>0.39600000000000002</v>
      </c>
      <c r="P396" s="23">
        <v>2.8799999999999999E-5</v>
      </c>
      <c r="Q396" s="20">
        <v>1.32222218636285</v>
      </c>
      <c r="R396" s="22">
        <v>6.8666664409366196E-2</v>
      </c>
      <c r="S396" s="25"/>
      <c r="T396" s="25"/>
      <c r="U396" s="25"/>
      <c r="V396" s="25"/>
      <c r="W396" s="25"/>
    </row>
    <row r="397" spans="1:26" x14ac:dyDescent="0.25">
      <c r="A397" s="17">
        <v>2016</v>
      </c>
      <c r="B397" s="17">
        <v>2852</v>
      </c>
      <c r="C397" s="18" t="s">
        <v>27</v>
      </c>
      <c r="D397" s="19">
        <v>43271</v>
      </c>
      <c r="E397" s="17">
        <v>7477</v>
      </c>
      <c r="F397" s="18" t="s">
        <v>20</v>
      </c>
      <c r="G397" s="18" t="s">
        <v>18</v>
      </c>
      <c r="H397" s="18" t="s">
        <v>42</v>
      </c>
      <c r="I397" s="17">
        <v>2017</v>
      </c>
      <c r="J397" s="17">
        <v>800</v>
      </c>
      <c r="K397" s="17">
        <v>115</v>
      </c>
      <c r="L397" s="17">
        <v>0.7</v>
      </c>
      <c r="M397" s="20">
        <v>0.26</v>
      </c>
      <c r="N397" s="21">
        <v>3.9999999999999998E-6</v>
      </c>
      <c r="O397" s="22">
        <v>8.9999999999999993E-3</v>
      </c>
      <c r="P397" s="23">
        <v>3.9999999999999998E-7</v>
      </c>
      <c r="Q397" s="20">
        <v>1.9592591579074101E-2</v>
      </c>
      <c r="R397" s="22">
        <v>7.5246909681254601E-4</v>
      </c>
      <c r="S397" s="25">
        <f>Q396-Q397</f>
        <v>1.302629594783776</v>
      </c>
      <c r="T397" s="25">
        <f>R396-R397</f>
        <v>6.7914195312553646E-2</v>
      </c>
      <c r="U397" s="38">
        <f>S397/365</f>
        <v>3.5688482048870577E-3</v>
      </c>
      <c r="V397" s="38">
        <f>T397/365</f>
        <v>1.8606628852754423E-4</v>
      </c>
      <c r="W397" s="38">
        <f>V397*0.92</f>
        <v>1.711809854453407E-4</v>
      </c>
      <c r="X397" s="25">
        <f>LOOKUP(G397,'Load Factor Adjustment'!$A$2:$A$15,'Load Factor Adjustment'!$D$2:$D$15)</f>
        <v>0.68571428571428572</v>
      </c>
      <c r="Y397" s="38">
        <f>U397*X397</f>
        <v>2.4472101976368396E-3</v>
      </c>
      <c r="Z397" s="38">
        <f>W397*X397</f>
        <v>1.1738124716251934E-4</v>
      </c>
    </row>
    <row r="398" spans="1:26" x14ac:dyDescent="0.25">
      <c r="A398" s="17">
        <v>2018</v>
      </c>
      <c r="B398" s="17">
        <v>2744</v>
      </c>
      <c r="C398" s="18" t="s">
        <v>25</v>
      </c>
      <c r="D398" s="19">
        <v>43272</v>
      </c>
      <c r="E398" s="17">
        <v>7639</v>
      </c>
      <c r="F398" s="18" t="s">
        <v>17</v>
      </c>
      <c r="G398" s="18" t="s">
        <v>18</v>
      </c>
      <c r="H398" s="18" t="s">
        <v>19</v>
      </c>
      <c r="I398" s="17">
        <v>1975</v>
      </c>
      <c r="J398" s="17">
        <v>300</v>
      </c>
      <c r="K398" s="17">
        <v>45</v>
      </c>
      <c r="L398" s="17">
        <v>0.7</v>
      </c>
      <c r="M398" s="20">
        <v>6.51</v>
      </c>
      <c r="N398" s="21">
        <v>9.7999999999999997E-5</v>
      </c>
      <c r="O398" s="22">
        <v>0.54700000000000004</v>
      </c>
      <c r="P398" s="23">
        <v>4.2400000000000001E-5</v>
      </c>
      <c r="Q398" s="20">
        <v>8.0062500620318999E-2</v>
      </c>
      <c r="R398" s="22">
        <v>1.09979162692999E-2</v>
      </c>
      <c r="S398" s="25"/>
      <c r="T398" s="25"/>
      <c r="U398" s="25"/>
      <c r="V398" s="25"/>
      <c r="W398" s="25"/>
    </row>
    <row r="399" spans="1:26" x14ac:dyDescent="0.25">
      <c r="A399" s="17">
        <v>2018</v>
      </c>
      <c r="B399" s="17">
        <v>2744</v>
      </c>
      <c r="C399" s="18" t="s">
        <v>25</v>
      </c>
      <c r="D399" s="19">
        <v>43272</v>
      </c>
      <c r="E399" s="17">
        <v>7640</v>
      </c>
      <c r="F399" s="18" t="s">
        <v>20</v>
      </c>
      <c r="G399" s="18" t="s">
        <v>18</v>
      </c>
      <c r="H399" s="18" t="s">
        <v>42</v>
      </c>
      <c r="I399" s="17">
        <v>2015</v>
      </c>
      <c r="J399" s="17">
        <v>300</v>
      </c>
      <c r="K399" s="17">
        <v>50</v>
      </c>
      <c r="L399" s="17">
        <v>0.7</v>
      </c>
      <c r="M399" s="20">
        <v>2.74</v>
      </c>
      <c r="N399" s="21">
        <v>3.6000000000000001E-5</v>
      </c>
      <c r="O399" s="22">
        <v>8.9999999999999993E-3</v>
      </c>
      <c r="P399" s="23">
        <v>8.9999999999999996E-7</v>
      </c>
      <c r="Q399" s="20">
        <v>3.2337962544736497E-2</v>
      </c>
      <c r="R399" s="22">
        <v>1.19791659708286E-4</v>
      </c>
      <c r="S399" s="25">
        <f>Q398-Q399</f>
        <v>4.7724538075582502E-2</v>
      </c>
      <c r="T399" s="25">
        <f>R398-R399</f>
        <v>1.0878124609591614E-2</v>
      </c>
      <c r="U399" s="38">
        <f>S399/365</f>
        <v>1.3075215911118493E-4</v>
      </c>
      <c r="V399" s="38">
        <f>T399/365</f>
        <v>2.9803081122168806E-5</v>
      </c>
      <c r="W399" s="38">
        <f>V399*0.92</f>
        <v>2.7418834632395302E-5</v>
      </c>
      <c r="X399" s="25">
        <f>LOOKUP(G399,'Load Factor Adjustment'!$A$2:$A$15,'Load Factor Adjustment'!$D$2:$D$15)</f>
        <v>0.68571428571428572</v>
      </c>
      <c r="Y399" s="38">
        <f>U399*X399</f>
        <v>8.9658623390526809E-5</v>
      </c>
      <c r="Z399" s="38">
        <f>W399*X399</f>
        <v>1.8801486605071065E-5</v>
      </c>
    </row>
    <row r="400" spans="1:26" x14ac:dyDescent="0.25">
      <c r="A400" s="17">
        <v>2018</v>
      </c>
      <c r="B400" s="17">
        <v>2747</v>
      </c>
      <c r="C400" s="18" t="s">
        <v>25</v>
      </c>
      <c r="D400" s="19">
        <v>43272</v>
      </c>
      <c r="E400" s="17">
        <v>7633</v>
      </c>
      <c r="F400" s="18" t="s">
        <v>17</v>
      </c>
      <c r="G400" s="18" t="s">
        <v>18</v>
      </c>
      <c r="H400" s="18" t="s">
        <v>19</v>
      </c>
      <c r="I400" s="17">
        <v>1977</v>
      </c>
      <c r="J400" s="17">
        <v>250</v>
      </c>
      <c r="K400" s="17">
        <v>73</v>
      </c>
      <c r="L400" s="17">
        <v>0.7</v>
      </c>
      <c r="M400" s="20">
        <v>12.09</v>
      </c>
      <c r="N400" s="21">
        <v>2.7999999999999998E-4</v>
      </c>
      <c r="O400" s="22">
        <v>0.60499999999999998</v>
      </c>
      <c r="P400" s="23">
        <v>4.3999999999999999E-5</v>
      </c>
      <c r="Q400" s="20">
        <v>0.215592206478397</v>
      </c>
      <c r="R400" s="22">
        <v>1.5644868884970999E-2</v>
      </c>
      <c r="S400" s="25"/>
      <c r="T400" s="25"/>
      <c r="U400" s="25"/>
      <c r="V400" s="25"/>
      <c r="W400" s="25"/>
    </row>
    <row r="401" spans="1:26" x14ac:dyDescent="0.25">
      <c r="A401" s="17">
        <v>2018</v>
      </c>
      <c r="B401" s="17">
        <v>2747</v>
      </c>
      <c r="C401" s="18" t="s">
        <v>25</v>
      </c>
      <c r="D401" s="19">
        <v>43272</v>
      </c>
      <c r="E401" s="17">
        <v>7634</v>
      </c>
      <c r="F401" s="18" t="s">
        <v>20</v>
      </c>
      <c r="G401" s="18" t="s">
        <v>18</v>
      </c>
      <c r="H401" s="18" t="s">
        <v>42</v>
      </c>
      <c r="I401" s="17">
        <v>2015</v>
      </c>
      <c r="J401" s="17">
        <v>250</v>
      </c>
      <c r="K401" s="17">
        <v>50</v>
      </c>
      <c r="L401" s="17">
        <v>0.7</v>
      </c>
      <c r="M401" s="20">
        <v>2.74</v>
      </c>
      <c r="N401" s="21">
        <v>3.6000000000000001E-5</v>
      </c>
      <c r="O401" s="22">
        <v>8.9999999999999993E-3</v>
      </c>
      <c r="P401" s="23">
        <v>8.9999999999999996E-7</v>
      </c>
      <c r="Q401" s="20">
        <v>2.6861496563466099E-2</v>
      </c>
      <c r="R401" s="22">
        <v>9.7656244298611398E-5</v>
      </c>
      <c r="S401" s="25">
        <f>Q400-Q401</f>
        <v>0.18873070991493091</v>
      </c>
      <c r="T401" s="25">
        <f>R400-R401</f>
        <v>1.5547212640672388E-2</v>
      </c>
      <c r="U401" s="38">
        <f>S401/365</f>
        <v>5.1707043812309836E-4</v>
      </c>
      <c r="V401" s="38">
        <f>T401/365</f>
        <v>4.2595103125129829E-5</v>
      </c>
      <c r="W401" s="38">
        <f>V401*0.92</f>
        <v>3.9187494875119442E-5</v>
      </c>
      <c r="X401" s="25">
        <f>LOOKUP(G401,'Load Factor Adjustment'!$A$2:$A$15,'Load Factor Adjustment'!$D$2:$D$15)</f>
        <v>0.68571428571428572</v>
      </c>
      <c r="Y401" s="38">
        <f>U401*X401</f>
        <v>3.5456258614155315E-4</v>
      </c>
      <c r="Z401" s="38">
        <f>W401*X401</f>
        <v>2.687142505722476E-5</v>
      </c>
    </row>
    <row r="402" spans="1:26" x14ac:dyDescent="0.25">
      <c r="A402" s="17">
        <v>2018</v>
      </c>
      <c r="B402" s="17">
        <v>2778</v>
      </c>
      <c r="C402" s="18" t="s">
        <v>22</v>
      </c>
      <c r="D402" s="19">
        <v>43272</v>
      </c>
      <c r="E402" s="17">
        <v>7568</v>
      </c>
      <c r="F402" s="18" t="s">
        <v>17</v>
      </c>
      <c r="G402" s="18" t="s">
        <v>18</v>
      </c>
      <c r="H402" s="18" t="s">
        <v>38</v>
      </c>
      <c r="I402" s="17">
        <v>2005</v>
      </c>
      <c r="J402" s="17">
        <v>500</v>
      </c>
      <c r="K402" s="17">
        <v>52</v>
      </c>
      <c r="L402" s="17">
        <v>0.7</v>
      </c>
      <c r="M402" s="20">
        <v>4.75</v>
      </c>
      <c r="N402" s="21">
        <v>7.1000000000000005E-5</v>
      </c>
      <c r="O402" s="22">
        <v>0.192</v>
      </c>
      <c r="P402" s="23">
        <v>1.4100000000000001E-5</v>
      </c>
      <c r="Q402" s="20">
        <v>0.108112652878537</v>
      </c>
      <c r="R402" s="22">
        <v>6.3976851176560197E-3</v>
      </c>
      <c r="S402" s="25"/>
      <c r="T402" s="25"/>
      <c r="U402" s="25"/>
      <c r="V402" s="25"/>
      <c r="W402" s="25"/>
    </row>
    <row r="403" spans="1:26" x14ac:dyDescent="0.25">
      <c r="A403" s="17">
        <v>2018</v>
      </c>
      <c r="B403" s="17">
        <v>2778</v>
      </c>
      <c r="C403" s="18" t="s">
        <v>22</v>
      </c>
      <c r="D403" s="19">
        <v>43272</v>
      </c>
      <c r="E403" s="17">
        <v>7569</v>
      </c>
      <c r="F403" s="18" t="s">
        <v>20</v>
      </c>
      <c r="G403" s="18" t="s">
        <v>18</v>
      </c>
      <c r="H403" s="18" t="s">
        <v>42</v>
      </c>
      <c r="I403" s="17">
        <v>2017</v>
      </c>
      <c r="J403" s="17">
        <v>500</v>
      </c>
      <c r="K403" s="17">
        <v>60</v>
      </c>
      <c r="L403" s="17">
        <v>0.7</v>
      </c>
      <c r="M403" s="20">
        <v>2.74</v>
      </c>
      <c r="N403" s="21">
        <v>3.6000000000000001E-5</v>
      </c>
      <c r="O403" s="22">
        <v>8.9999999999999993E-3</v>
      </c>
      <c r="P403" s="23">
        <v>8.9999999999999996E-7</v>
      </c>
      <c r="Q403" s="20">
        <v>6.5509258438090398E-2</v>
      </c>
      <c r="R403" s="22">
        <v>2.6041665181618801E-4</v>
      </c>
      <c r="S403" s="25">
        <f>Q402-Q403</f>
        <v>4.2603394440446599E-2</v>
      </c>
      <c r="T403" s="25">
        <f>R402-R403</f>
        <v>6.1372684658398315E-3</v>
      </c>
      <c r="U403" s="38">
        <f>S403/365</f>
        <v>1.1672162860396328E-4</v>
      </c>
      <c r="V403" s="38">
        <f>T403/365</f>
        <v>1.6814434152985838E-5</v>
      </c>
      <c r="W403" s="38">
        <f>V403*0.92</f>
        <v>1.5469279420746971E-5</v>
      </c>
      <c r="X403" s="25">
        <f>LOOKUP(G403,'Load Factor Adjustment'!$A$2:$A$15,'Load Factor Adjustment'!$D$2:$D$15)</f>
        <v>0.68571428571428572</v>
      </c>
      <c r="Y403" s="38">
        <f>U403*X403</f>
        <v>8.0037688185574831E-5</v>
      </c>
      <c r="Z403" s="38">
        <f>W403*X403</f>
        <v>1.0607505888512208E-5</v>
      </c>
    </row>
    <row r="404" spans="1:26" x14ac:dyDescent="0.25">
      <c r="A404" s="17">
        <v>2018</v>
      </c>
      <c r="B404" s="17">
        <v>2809</v>
      </c>
      <c r="C404" s="18" t="s">
        <v>16</v>
      </c>
      <c r="D404" s="19">
        <v>43272</v>
      </c>
      <c r="E404" s="17">
        <v>7651</v>
      </c>
      <c r="F404" s="18" t="s">
        <v>17</v>
      </c>
      <c r="G404" s="18" t="s">
        <v>18</v>
      </c>
      <c r="H404" s="18" t="s">
        <v>19</v>
      </c>
      <c r="I404" s="17">
        <v>1969</v>
      </c>
      <c r="J404" s="17">
        <v>300</v>
      </c>
      <c r="K404" s="17">
        <v>64</v>
      </c>
      <c r="L404" s="17">
        <v>0.7</v>
      </c>
      <c r="M404" s="20">
        <v>12.09</v>
      </c>
      <c r="N404" s="21">
        <v>2.7999999999999998E-4</v>
      </c>
      <c r="O404" s="22">
        <v>0.60499999999999998</v>
      </c>
      <c r="P404" s="23">
        <v>4.3999999999999999E-5</v>
      </c>
      <c r="Q404" s="20">
        <v>0.22888888858101</v>
      </c>
      <c r="R404" s="22">
        <v>1.67851852430001E-2</v>
      </c>
      <c r="S404" s="25"/>
      <c r="T404" s="25"/>
      <c r="U404" s="25"/>
      <c r="V404" s="25"/>
      <c r="W404" s="25"/>
    </row>
    <row r="405" spans="1:26" x14ac:dyDescent="0.25">
      <c r="A405" s="17">
        <v>2018</v>
      </c>
      <c r="B405" s="17">
        <v>2809</v>
      </c>
      <c r="C405" s="18" t="s">
        <v>16</v>
      </c>
      <c r="D405" s="19">
        <v>43272</v>
      </c>
      <c r="E405" s="17">
        <v>7652</v>
      </c>
      <c r="F405" s="18" t="s">
        <v>20</v>
      </c>
      <c r="G405" s="18" t="s">
        <v>18</v>
      </c>
      <c r="H405" s="18" t="s">
        <v>42</v>
      </c>
      <c r="I405" s="17">
        <v>2016</v>
      </c>
      <c r="J405" s="17">
        <v>300</v>
      </c>
      <c r="K405" s="17">
        <v>73</v>
      </c>
      <c r="L405" s="17">
        <v>0.7</v>
      </c>
      <c r="M405" s="20">
        <v>2.74</v>
      </c>
      <c r="N405" s="21">
        <v>3.6000000000000001E-5</v>
      </c>
      <c r="O405" s="22">
        <v>8.9999999999999993E-3</v>
      </c>
      <c r="P405" s="23">
        <v>8.9999999999999996E-7</v>
      </c>
      <c r="Q405" s="20">
        <v>4.7213425315315298E-2</v>
      </c>
      <c r="R405" s="22">
        <v>1.74895823174097E-4</v>
      </c>
      <c r="S405" s="25">
        <f>Q404-Q405</f>
        <v>0.1816754632656947</v>
      </c>
      <c r="T405" s="25">
        <f>R404-R405</f>
        <v>1.6610289419826004E-2</v>
      </c>
      <c r="U405" s="38">
        <f>S405/365</f>
        <v>4.9774099524847867E-4</v>
      </c>
      <c r="V405" s="38">
        <f>T405/365</f>
        <v>4.5507642246098639E-5</v>
      </c>
      <c r="W405" s="38">
        <f>V405*0.92</f>
        <v>4.186703086641075E-5</v>
      </c>
      <c r="X405" s="25">
        <f>LOOKUP(G405,'Load Factor Adjustment'!$A$2:$A$15,'Load Factor Adjustment'!$D$2:$D$15)</f>
        <v>0.68571428571428572</v>
      </c>
      <c r="Y405" s="38">
        <f>U405*X405</f>
        <v>3.4130811102752823E-4</v>
      </c>
      <c r="Z405" s="38">
        <f>W405*X405</f>
        <v>2.8708821165538799E-5</v>
      </c>
    </row>
    <row r="406" spans="1:26" x14ac:dyDescent="0.25">
      <c r="A406" s="17">
        <v>2018</v>
      </c>
      <c r="B406" s="17">
        <v>2831</v>
      </c>
      <c r="C406" s="18" t="s">
        <v>28</v>
      </c>
      <c r="D406" s="19">
        <v>43272</v>
      </c>
      <c r="E406" s="17">
        <v>7515</v>
      </c>
      <c r="F406" s="18" t="s">
        <v>17</v>
      </c>
      <c r="G406" s="18" t="s">
        <v>37</v>
      </c>
      <c r="H406" s="18" t="s">
        <v>19</v>
      </c>
      <c r="I406" s="17">
        <v>1994</v>
      </c>
      <c r="J406" s="17">
        <v>700</v>
      </c>
      <c r="K406" s="17">
        <v>125</v>
      </c>
      <c r="L406" s="17">
        <v>0.51</v>
      </c>
      <c r="M406" s="20">
        <v>7.6</v>
      </c>
      <c r="N406" s="21">
        <v>1.8000000000000001E-4</v>
      </c>
      <c r="O406" s="22">
        <v>0.27400000000000002</v>
      </c>
      <c r="P406" s="23">
        <v>1.9899999999999999E-5</v>
      </c>
      <c r="Q406" s="20">
        <v>0.48009258053473203</v>
      </c>
      <c r="R406" s="22">
        <v>2.5224536351882699E-2</v>
      </c>
      <c r="S406" s="25"/>
      <c r="T406" s="25"/>
      <c r="U406" s="25"/>
      <c r="V406" s="25"/>
      <c r="W406" s="25"/>
    </row>
    <row r="407" spans="1:26" x14ac:dyDescent="0.25">
      <c r="A407" s="17">
        <v>2018</v>
      </c>
      <c r="B407" s="17">
        <v>2831</v>
      </c>
      <c r="C407" s="18" t="s">
        <v>28</v>
      </c>
      <c r="D407" s="19">
        <v>43272</v>
      </c>
      <c r="E407" s="17">
        <v>7516</v>
      </c>
      <c r="F407" s="18" t="s">
        <v>20</v>
      </c>
      <c r="G407" s="18" t="s">
        <v>37</v>
      </c>
      <c r="H407" s="18" t="s">
        <v>42</v>
      </c>
      <c r="I407" s="17">
        <v>2017</v>
      </c>
      <c r="J407" s="17">
        <v>700</v>
      </c>
      <c r="K407" s="17">
        <v>148</v>
      </c>
      <c r="L407" s="17">
        <v>0.51</v>
      </c>
      <c r="M407" s="20">
        <v>0.26</v>
      </c>
      <c r="N407" s="21">
        <v>3.9999999999999998E-6</v>
      </c>
      <c r="O407" s="22">
        <v>8.9999999999999993E-3</v>
      </c>
      <c r="P407" s="23">
        <v>3.9999999999999998E-7</v>
      </c>
      <c r="Q407" s="20">
        <v>1.59579621070715E-2</v>
      </c>
      <c r="R407" s="22">
        <v>6.05703670765978E-4</v>
      </c>
      <c r="S407" s="25">
        <f>Q406-Q407</f>
        <v>0.46413461842766052</v>
      </c>
      <c r="T407" s="25">
        <f>R406-R407</f>
        <v>2.4618832681116722E-2</v>
      </c>
      <c r="U407" s="38">
        <f>S407/365</f>
        <v>1.2716016943223577E-3</v>
      </c>
      <c r="V407" s="38">
        <f>T407/365</f>
        <v>6.7448856660593762E-5</v>
      </c>
      <c r="W407" s="38">
        <f>V407*0.92</f>
        <v>6.2052948127746258E-5</v>
      </c>
      <c r="X407" s="25">
        <f>LOOKUP(G407,'Load Factor Adjustment'!$A$2:$A$15,'Load Factor Adjustment'!$D$2:$D$15)</f>
        <v>0.78431372549019607</v>
      </c>
      <c r="Y407" s="38">
        <f>U407*X407</f>
        <v>9.9733466221361392E-4</v>
      </c>
      <c r="Z407" s="38">
        <f>W407*X407</f>
        <v>4.8668978923722556E-5</v>
      </c>
    </row>
    <row r="408" spans="1:26" x14ac:dyDescent="0.25">
      <c r="A408" s="17">
        <v>2017</v>
      </c>
      <c r="B408" s="17">
        <v>2856</v>
      </c>
      <c r="C408" s="18" t="s">
        <v>27</v>
      </c>
      <c r="D408" s="19">
        <v>43272</v>
      </c>
      <c r="E408" s="17">
        <v>7468</v>
      </c>
      <c r="F408" s="18" t="s">
        <v>17</v>
      </c>
      <c r="G408" s="18" t="s">
        <v>18</v>
      </c>
      <c r="H408" s="18" t="s">
        <v>19</v>
      </c>
      <c r="I408" s="17">
        <v>1971</v>
      </c>
      <c r="J408" s="17">
        <v>200</v>
      </c>
      <c r="K408" s="17">
        <v>68</v>
      </c>
      <c r="L408" s="17">
        <v>0.7</v>
      </c>
      <c r="M408" s="20">
        <v>12.09</v>
      </c>
      <c r="N408" s="21">
        <v>2.7999999999999998E-4</v>
      </c>
      <c r="O408" s="22">
        <v>0.60499999999999998</v>
      </c>
      <c r="P408" s="23">
        <v>4.3999999999999999E-5</v>
      </c>
      <c r="Q408" s="20">
        <v>0.15684074047146801</v>
      </c>
      <c r="R408" s="22">
        <v>1.10583951103431E-2</v>
      </c>
      <c r="S408" s="25"/>
      <c r="T408" s="25"/>
      <c r="U408" s="25"/>
      <c r="V408" s="25"/>
      <c r="W408" s="25"/>
    </row>
    <row r="409" spans="1:26" x14ac:dyDescent="0.25">
      <c r="A409" s="17">
        <v>2017</v>
      </c>
      <c r="B409" s="17">
        <v>2856</v>
      </c>
      <c r="C409" s="18" t="s">
        <v>27</v>
      </c>
      <c r="D409" s="19">
        <v>43272</v>
      </c>
      <c r="E409" s="17">
        <v>7469</v>
      </c>
      <c r="F409" s="18" t="s">
        <v>20</v>
      </c>
      <c r="G409" s="18" t="s">
        <v>18</v>
      </c>
      <c r="H409" s="18" t="s">
        <v>42</v>
      </c>
      <c r="I409" s="17">
        <v>2018</v>
      </c>
      <c r="J409" s="17">
        <v>200</v>
      </c>
      <c r="K409" s="17">
        <v>75</v>
      </c>
      <c r="L409" s="17">
        <v>0.7</v>
      </c>
      <c r="M409" s="20">
        <v>0.26</v>
      </c>
      <c r="N409" s="21">
        <v>3.4999999999999999E-6</v>
      </c>
      <c r="O409" s="22">
        <v>8.9999999999999993E-3</v>
      </c>
      <c r="P409" s="23">
        <v>8.9999999999999996E-7</v>
      </c>
      <c r="Q409" s="20">
        <v>3.0497683567579301E-3</v>
      </c>
      <c r="R409" s="22">
        <v>1.1458332660838201E-4</v>
      </c>
      <c r="S409" s="25">
        <f>Q408-Q409</f>
        <v>0.15379097211471007</v>
      </c>
      <c r="T409" s="25">
        <f>R408-R409</f>
        <v>1.0943811783734717E-2</v>
      </c>
      <c r="U409" s="38">
        <f>S409/365</f>
        <v>4.2134512908139748E-4</v>
      </c>
      <c r="V409" s="38">
        <f>T409/365</f>
        <v>2.9983045982834843E-5</v>
      </c>
      <c r="W409" s="38">
        <f>V409*0.92</f>
        <v>2.7584402304208056E-5</v>
      </c>
      <c r="X409" s="25">
        <f>LOOKUP(G409,'Load Factor Adjustment'!$A$2:$A$15,'Load Factor Adjustment'!$D$2:$D$15)</f>
        <v>0.68571428571428572</v>
      </c>
      <c r="Y409" s="38">
        <f>U409*X409</f>
        <v>2.8892237422724397E-4</v>
      </c>
      <c r="Z409" s="38">
        <f>W409*X409</f>
        <v>1.8915018722885524E-5</v>
      </c>
    </row>
    <row r="410" spans="1:26" x14ac:dyDescent="0.25">
      <c r="A410" s="17">
        <v>2018</v>
      </c>
      <c r="B410" s="17">
        <v>2846</v>
      </c>
      <c r="C410" s="18" t="s">
        <v>27</v>
      </c>
      <c r="D410" s="19">
        <v>43273</v>
      </c>
      <c r="E410" s="17">
        <v>7488</v>
      </c>
      <c r="F410" s="18" t="s">
        <v>17</v>
      </c>
      <c r="G410" s="18" t="s">
        <v>18</v>
      </c>
      <c r="H410" s="18" t="s">
        <v>19</v>
      </c>
      <c r="I410" s="17">
        <v>1961</v>
      </c>
      <c r="J410" s="17">
        <v>500</v>
      </c>
      <c r="K410" s="17">
        <v>38</v>
      </c>
      <c r="L410" s="17">
        <v>0.7</v>
      </c>
      <c r="M410" s="20">
        <v>6.51</v>
      </c>
      <c r="N410" s="21">
        <v>9.7999999999999997E-5</v>
      </c>
      <c r="O410" s="22">
        <v>0.54700000000000004</v>
      </c>
      <c r="P410" s="23">
        <v>4.2400000000000001E-5</v>
      </c>
      <c r="Q410" s="20">
        <v>0.11268055642859701</v>
      </c>
      <c r="R410" s="22">
        <v>1.5478548823459099E-2</v>
      </c>
      <c r="S410" s="25"/>
      <c r="T410" s="25"/>
      <c r="U410" s="25"/>
      <c r="V410" s="25"/>
      <c r="W410" s="25"/>
    </row>
    <row r="411" spans="1:26" x14ac:dyDescent="0.25">
      <c r="A411" s="17">
        <v>2018</v>
      </c>
      <c r="B411" s="17">
        <v>2846</v>
      </c>
      <c r="C411" s="18" t="s">
        <v>27</v>
      </c>
      <c r="D411" s="19">
        <v>43273</v>
      </c>
      <c r="E411" s="17">
        <v>7691</v>
      </c>
      <c r="F411" s="18" t="s">
        <v>20</v>
      </c>
      <c r="G411" s="18" t="s">
        <v>18</v>
      </c>
      <c r="H411" s="18" t="s">
        <v>42</v>
      </c>
      <c r="I411" s="17">
        <v>2015</v>
      </c>
      <c r="J411" s="17">
        <v>500</v>
      </c>
      <c r="K411" s="17">
        <v>47</v>
      </c>
      <c r="L411" s="17">
        <v>0.7</v>
      </c>
      <c r="M411" s="20">
        <v>2.75</v>
      </c>
      <c r="N411" s="21">
        <v>5.7000000000000003E-5</v>
      </c>
      <c r="O411" s="22">
        <v>8.9999999999999993E-3</v>
      </c>
      <c r="P411" s="23">
        <v>9.9999999999999995E-7</v>
      </c>
      <c r="Q411" s="20">
        <v>5.2448880329806498E-2</v>
      </c>
      <c r="R411" s="22">
        <v>2.0852622387710701E-4</v>
      </c>
      <c r="S411" s="25">
        <f>Q410-Q411</f>
        <v>6.0231676098790508E-2</v>
      </c>
      <c r="T411" s="25">
        <f>R410-R411</f>
        <v>1.5270022599581993E-2</v>
      </c>
      <c r="U411" s="38">
        <f>S411/365</f>
        <v>1.6501829068161784E-4</v>
      </c>
      <c r="V411" s="38">
        <f>T411/365</f>
        <v>4.1835678355019158E-5</v>
      </c>
      <c r="W411" s="38">
        <f>V411*0.92</f>
        <v>3.8488824086617625E-5</v>
      </c>
      <c r="X411" s="25">
        <f>LOOKUP(G411,'Load Factor Adjustment'!$A$2:$A$15,'Load Factor Adjustment'!$D$2:$D$15)</f>
        <v>0.68571428571428572</v>
      </c>
      <c r="Y411" s="38">
        <f>U411*X411</f>
        <v>1.1315539932453795E-4</v>
      </c>
      <c r="Z411" s="38">
        <f>W411*X411</f>
        <v>2.6392336516537801E-5</v>
      </c>
    </row>
    <row r="412" spans="1:26" x14ac:dyDescent="0.25">
      <c r="A412" s="17">
        <v>2018</v>
      </c>
      <c r="B412" s="17">
        <v>2847</v>
      </c>
      <c r="C412" s="18" t="s">
        <v>27</v>
      </c>
      <c r="D412" s="19">
        <v>43273</v>
      </c>
      <c r="E412" s="17">
        <v>7486</v>
      </c>
      <c r="F412" s="18" t="s">
        <v>17</v>
      </c>
      <c r="G412" s="18" t="s">
        <v>18</v>
      </c>
      <c r="H412" s="18" t="s">
        <v>32</v>
      </c>
      <c r="I412" s="17">
        <v>2003</v>
      </c>
      <c r="J412" s="17">
        <v>750</v>
      </c>
      <c r="K412" s="17">
        <v>92</v>
      </c>
      <c r="L412" s="17">
        <v>0.7</v>
      </c>
      <c r="M412" s="20">
        <v>6.54</v>
      </c>
      <c r="N412" s="21">
        <v>1.4999999999999999E-4</v>
      </c>
      <c r="O412" s="22">
        <v>0.55200000000000005</v>
      </c>
      <c r="P412" s="23">
        <v>4.0200000000000001E-5</v>
      </c>
      <c r="Q412" s="20">
        <v>0.44402777273689598</v>
      </c>
      <c r="R412" s="22">
        <v>5.5072220875495501E-2</v>
      </c>
      <c r="S412" s="25"/>
      <c r="T412" s="25"/>
      <c r="U412" s="25"/>
      <c r="V412" s="25"/>
      <c r="W412" s="25"/>
    </row>
    <row r="413" spans="1:26" x14ac:dyDescent="0.25">
      <c r="A413" s="17">
        <v>2018</v>
      </c>
      <c r="B413" s="17">
        <v>2847</v>
      </c>
      <c r="C413" s="18" t="s">
        <v>27</v>
      </c>
      <c r="D413" s="19">
        <v>43273</v>
      </c>
      <c r="E413" s="17">
        <v>7487</v>
      </c>
      <c r="F413" s="18" t="s">
        <v>20</v>
      </c>
      <c r="G413" s="18" t="s">
        <v>18</v>
      </c>
      <c r="H413" s="18" t="s">
        <v>42</v>
      </c>
      <c r="I413" s="17">
        <v>2017</v>
      </c>
      <c r="J413" s="17">
        <v>750</v>
      </c>
      <c r="K413" s="17">
        <v>107</v>
      </c>
      <c r="L413" s="17">
        <v>0.7</v>
      </c>
      <c r="M413" s="20">
        <v>0.26</v>
      </c>
      <c r="N413" s="21">
        <v>3.9999999999999998E-6</v>
      </c>
      <c r="O413" s="22">
        <v>8.9999999999999993E-3</v>
      </c>
      <c r="P413" s="23">
        <v>3.9999999999999998E-7</v>
      </c>
      <c r="Q413" s="20">
        <v>1.70283555986178E-2</v>
      </c>
      <c r="R413" s="22">
        <v>6.5017357713396896E-4</v>
      </c>
      <c r="S413" s="25">
        <f>Q412-Q413</f>
        <v>0.42699941713827816</v>
      </c>
      <c r="T413" s="25">
        <f>R412-R413</f>
        <v>5.4422047298361531E-2</v>
      </c>
      <c r="U413" s="38">
        <f>S413/365</f>
        <v>1.1698614168172005E-3</v>
      </c>
      <c r="V413" s="38">
        <f>T413/365</f>
        <v>1.4910149944756583E-4</v>
      </c>
      <c r="W413" s="38">
        <f>V413*0.92</f>
        <v>1.3717337949176056E-4</v>
      </c>
      <c r="X413" s="25">
        <f>LOOKUP(G413,'Load Factor Adjustment'!$A$2:$A$15,'Load Factor Adjustment'!$D$2:$D$15)</f>
        <v>0.68571428571428572</v>
      </c>
      <c r="Y413" s="38">
        <f>U413*X413</f>
        <v>8.0219068581750884E-4</v>
      </c>
      <c r="Z413" s="38">
        <f>W413*X413</f>
        <v>9.4061745937207246E-5</v>
      </c>
    </row>
    <row r="414" spans="1:26" x14ac:dyDescent="0.25">
      <c r="A414" s="17">
        <v>2018</v>
      </c>
      <c r="B414" s="17">
        <v>2848</v>
      </c>
      <c r="C414" s="18" t="s">
        <v>27</v>
      </c>
      <c r="D414" s="19">
        <v>43273</v>
      </c>
      <c r="E414" s="17">
        <v>7484</v>
      </c>
      <c r="F414" s="18" t="s">
        <v>17</v>
      </c>
      <c r="G414" s="18" t="s">
        <v>18</v>
      </c>
      <c r="H414" s="18" t="s">
        <v>38</v>
      </c>
      <c r="I414" s="17">
        <v>2005</v>
      </c>
      <c r="J414" s="17">
        <v>750</v>
      </c>
      <c r="K414" s="17">
        <v>85</v>
      </c>
      <c r="L414" s="17">
        <v>0.7</v>
      </c>
      <c r="M414" s="20">
        <v>4.75</v>
      </c>
      <c r="N414" s="21">
        <v>7.1000000000000005E-5</v>
      </c>
      <c r="O414" s="22">
        <v>0.192</v>
      </c>
      <c r="P414" s="23">
        <v>1.4100000000000001E-5</v>
      </c>
      <c r="Q414" s="20">
        <v>0.275561339203242</v>
      </c>
      <c r="R414" s="22">
        <v>1.7767360916590501E-2</v>
      </c>
      <c r="S414" s="25"/>
      <c r="T414" s="25"/>
      <c r="U414" s="25"/>
      <c r="V414" s="25"/>
      <c r="W414" s="25"/>
    </row>
    <row r="415" spans="1:26" x14ac:dyDescent="0.25">
      <c r="A415" s="17">
        <v>2018</v>
      </c>
      <c r="B415" s="17">
        <v>2848</v>
      </c>
      <c r="C415" s="18" t="s">
        <v>27</v>
      </c>
      <c r="D415" s="19">
        <v>43273</v>
      </c>
      <c r="E415" s="17">
        <v>7485</v>
      </c>
      <c r="F415" s="18" t="s">
        <v>20</v>
      </c>
      <c r="G415" s="18" t="s">
        <v>18</v>
      </c>
      <c r="H415" s="18" t="s">
        <v>42</v>
      </c>
      <c r="I415" s="17">
        <v>2018</v>
      </c>
      <c r="J415" s="17">
        <v>750</v>
      </c>
      <c r="K415" s="17">
        <v>105</v>
      </c>
      <c r="L415" s="17">
        <v>0.7</v>
      </c>
      <c r="M415" s="20">
        <v>0.26</v>
      </c>
      <c r="N415" s="21">
        <v>3.9999999999999998E-6</v>
      </c>
      <c r="O415" s="22">
        <v>8.9999999999999993E-3</v>
      </c>
      <c r="P415" s="23">
        <v>3.9999999999999998E-7</v>
      </c>
      <c r="Q415" s="20">
        <v>1.6710068578082899E-2</v>
      </c>
      <c r="R415" s="22">
        <v>6.3802079999127797E-4</v>
      </c>
      <c r="S415" s="25">
        <f>Q414-Q415</f>
        <v>0.25885127062515911</v>
      </c>
      <c r="T415" s="25">
        <f>R414-R415</f>
        <v>1.7129340116599223E-2</v>
      </c>
      <c r="U415" s="38">
        <f>S415/365</f>
        <v>7.0918156335660033E-4</v>
      </c>
      <c r="V415" s="38">
        <f>T415/365</f>
        <v>4.6929698949586913E-5</v>
      </c>
      <c r="W415" s="38">
        <f>V415*0.92</f>
        <v>4.317532303361996E-5</v>
      </c>
      <c r="X415" s="25">
        <f>LOOKUP(G415,'Load Factor Adjustment'!$A$2:$A$15,'Load Factor Adjustment'!$D$2:$D$15)</f>
        <v>0.68571428571428572</v>
      </c>
      <c r="Y415" s="38">
        <f>U415*X415</f>
        <v>4.8629592915881166E-4</v>
      </c>
      <c r="Z415" s="38">
        <f>W415*X415</f>
        <v>2.9605935794482257E-5</v>
      </c>
    </row>
    <row r="416" spans="1:26" x14ac:dyDescent="0.25">
      <c r="A416" s="17">
        <v>2018</v>
      </c>
      <c r="B416" s="17">
        <v>2849</v>
      </c>
      <c r="C416" s="18" t="s">
        <v>27</v>
      </c>
      <c r="D416" s="19">
        <v>43273</v>
      </c>
      <c r="E416" s="17">
        <v>7482</v>
      </c>
      <c r="F416" s="18" t="s">
        <v>17</v>
      </c>
      <c r="G416" s="18" t="s">
        <v>18</v>
      </c>
      <c r="H416" s="18" t="s">
        <v>19</v>
      </c>
      <c r="I416" s="17">
        <v>1975</v>
      </c>
      <c r="J416" s="17">
        <v>500</v>
      </c>
      <c r="K416" s="17">
        <v>49</v>
      </c>
      <c r="L416" s="17">
        <v>0.7</v>
      </c>
      <c r="M416" s="20">
        <v>6.51</v>
      </c>
      <c r="N416" s="21">
        <v>9.7999999999999997E-5</v>
      </c>
      <c r="O416" s="22">
        <v>0.54700000000000004</v>
      </c>
      <c r="P416" s="23">
        <v>4.2400000000000001E-5</v>
      </c>
      <c r="Q416" s="20">
        <v>0.14529861223687501</v>
      </c>
      <c r="R416" s="22">
        <v>1.9959181377618301E-2</v>
      </c>
      <c r="S416" s="25"/>
      <c r="T416" s="25"/>
      <c r="U416" s="25"/>
      <c r="V416" s="25"/>
      <c r="W416" s="25"/>
    </row>
    <row r="417" spans="1:26" x14ac:dyDescent="0.25">
      <c r="A417" s="17">
        <v>2018</v>
      </c>
      <c r="B417" s="17">
        <v>2849</v>
      </c>
      <c r="C417" s="18" t="s">
        <v>27</v>
      </c>
      <c r="D417" s="19">
        <v>43273</v>
      </c>
      <c r="E417" s="17">
        <v>7483</v>
      </c>
      <c r="F417" s="18" t="s">
        <v>20</v>
      </c>
      <c r="G417" s="18" t="s">
        <v>18</v>
      </c>
      <c r="H417" s="18" t="s">
        <v>42</v>
      </c>
      <c r="I417" s="17">
        <v>2015</v>
      </c>
      <c r="J417" s="17">
        <v>500</v>
      </c>
      <c r="K417" s="17">
        <v>47</v>
      </c>
      <c r="L417" s="17">
        <v>0.7</v>
      </c>
      <c r="M417" s="20">
        <v>2.75</v>
      </c>
      <c r="N417" s="21">
        <v>5.7000000000000003E-5</v>
      </c>
      <c r="O417" s="22">
        <v>8.9999999999999993E-3</v>
      </c>
      <c r="P417" s="23">
        <v>9.9999999999999995E-7</v>
      </c>
      <c r="Q417" s="20">
        <v>5.2448880329806498E-2</v>
      </c>
      <c r="R417" s="22">
        <v>2.0852622387710701E-4</v>
      </c>
      <c r="S417" s="25">
        <f>Q416-Q417</f>
        <v>9.2849731907068522E-2</v>
      </c>
      <c r="T417" s="25">
        <f>R416-R417</f>
        <v>1.9750655153741192E-2</v>
      </c>
      <c r="U417" s="38">
        <f>S417/365</f>
        <v>2.5438282714265346E-4</v>
      </c>
      <c r="V417" s="38">
        <f>T417/365</f>
        <v>5.4111383982852585E-5</v>
      </c>
      <c r="W417" s="38">
        <f>V417*0.92</f>
        <v>4.9782473264224378E-5</v>
      </c>
      <c r="X417" s="25">
        <f>LOOKUP(G417,'Load Factor Adjustment'!$A$2:$A$15,'Load Factor Adjustment'!$D$2:$D$15)</f>
        <v>0.68571428571428572</v>
      </c>
      <c r="Y417" s="38">
        <f>U417*X417</f>
        <v>1.7443393861210524E-4</v>
      </c>
      <c r="Z417" s="38">
        <f>W417*X417</f>
        <v>3.4136553095468148E-5</v>
      </c>
    </row>
    <row r="418" spans="1:26" x14ac:dyDescent="0.25">
      <c r="A418" s="17">
        <v>2017</v>
      </c>
      <c r="B418" s="17">
        <v>2816</v>
      </c>
      <c r="C418" s="18" t="s">
        <v>16</v>
      </c>
      <c r="D418" s="19">
        <v>43276</v>
      </c>
      <c r="E418" s="17">
        <v>7666</v>
      </c>
      <c r="F418" s="18" t="s">
        <v>17</v>
      </c>
      <c r="G418" s="18" t="s">
        <v>18</v>
      </c>
      <c r="H418" s="18" t="s">
        <v>19</v>
      </c>
      <c r="I418" s="17">
        <v>1994</v>
      </c>
      <c r="J418" s="17">
        <v>1500</v>
      </c>
      <c r="K418" s="17">
        <v>94</v>
      </c>
      <c r="L418" s="17">
        <v>0.7</v>
      </c>
      <c r="M418" s="20">
        <v>8.17</v>
      </c>
      <c r="N418" s="21">
        <v>1.9000000000000001E-4</v>
      </c>
      <c r="O418" s="22">
        <v>0.47899999999999998</v>
      </c>
      <c r="P418" s="23">
        <v>3.6100000000000003E-5</v>
      </c>
      <c r="Q418" s="20">
        <v>1.1369212932174799</v>
      </c>
      <c r="R418" s="22">
        <v>9.9243977931779304E-2</v>
      </c>
      <c r="S418" s="25"/>
      <c r="T418" s="25"/>
      <c r="U418" s="25"/>
      <c r="V418" s="25"/>
      <c r="W418" s="25"/>
    </row>
    <row r="419" spans="1:26" x14ac:dyDescent="0.25">
      <c r="A419" s="17">
        <v>2017</v>
      </c>
      <c r="B419" s="17">
        <v>2816</v>
      </c>
      <c r="C419" s="18" t="s">
        <v>16</v>
      </c>
      <c r="D419" s="19">
        <v>43276</v>
      </c>
      <c r="E419" s="17">
        <v>7667</v>
      </c>
      <c r="F419" s="18" t="s">
        <v>20</v>
      </c>
      <c r="G419" s="18" t="s">
        <v>18</v>
      </c>
      <c r="H419" s="18" t="s">
        <v>42</v>
      </c>
      <c r="I419" s="17">
        <v>2016</v>
      </c>
      <c r="J419" s="17">
        <v>1500</v>
      </c>
      <c r="K419" s="17">
        <v>115</v>
      </c>
      <c r="L419" s="17">
        <v>0.7</v>
      </c>
      <c r="M419" s="20">
        <v>2.3199999999999998</v>
      </c>
      <c r="N419" s="21">
        <v>3.0000000000000001E-5</v>
      </c>
      <c r="O419" s="22">
        <v>0.112</v>
      </c>
      <c r="P419" s="23">
        <v>7.9999999999999996E-6</v>
      </c>
      <c r="Q419" s="20">
        <v>0.33874419755212798</v>
      </c>
      <c r="R419" s="22">
        <v>2.2893518568623601E-2</v>
      </c>
      <c r="S419" s="25">
        <f>Q418-Q419</f>
        <v>0.798177095665352</v>
      </c>
      <c r="T419" s="25">
        <f>R418-R419</f>
        <v>7.6350459363155709E-2</v>
      </c>
      <c r="U419" s="38">
        <f>S419/365</f>
        <v>2.1867865634667178E-3</v>
      </c>
      <c r="V419" s="38">
        <f>T419/365</f>
        <v>2.0917934072097456E-4</v>
      </c>
      <c r="W419" s="38">
        <f>V419*0.92</f>
        <v>1.924449934632966E-4</v>
      </c>
      <c r="X419" s="25">
        <f>LOOKUP(G419,'Load Factor Adjustment'!$A$2:$A$15,'Load Factor Adjustment'!$D$2:$D$15)</f>
        <v>0.68571428571428572</v>
      </c>
      <c r="Y419" s="38">
        <f>U419*X419</f>
        <v>1.4995107863771779E-3</v>
      </c>
      <c r="Z419" s="38">
        <f>W419*X419</f>
        <v>1.3196228123197481E-4</v>
      </c>
    </row>
    <row r="420" spans="1:26" x14ac:dyDescent="0.25">
      <c r="A420" s="17">
        <v>2017</v>
      </c>
      <c r="B420" s="17">
        <v>2817</v>
      </c>
      <c r="C420" s="18" t="s">
        <v>16</v>
      </c>
      <c r="D420" s="19">
        <v>43276</v>
      </c>
      <c r="E420" s="17">
        <v>7668</v>
      </c>
      <c r="F420" s="18" t="s">
        <v>17</v>
      </c>
      <c r="G420" s="18" t="s">
        <v>18</v>
      </c>
      <c r="H420" s="18" t="s">
        <v>19</v>
      </c>
      <c r="I420" s="17">
        <v>1980</v>
      </c>
      <c r="J420" s="17">
        <v>1500</v>
      </c>
      <c r="K420" s="17">
        <v>98</v>
      </c>
      <c r="L420" s="17">
        <v>0.7</v>
      </c>
      <c r="M420" s="20">
        <v>12.09</v>
      </c>
      <c r="N420" s="21">
        <v>2.7999999999999998E-4</v>
      </c>
      <c r="O420" s="22">
        <v>0.60499999999999998</v>
      </c>
      <c r="P420" s="23">
        <v>4.3999999999999999E-5</v>
      </c>
      <c r="Q420" s="20">
        <v>1.7524305531983599</v>
      </c>
      <c r="R420" s="22">
        <v>0.12851157451671999</v>
      </c>
      <c r="S420" s="25"/>
      <c r="T420" s="25"/>
      <c r="U420" s="25"/>
      <c r="V420" s="25"/>
      <c r="W420" s="25"/>
    </row>
    <row r="421" spans="1:26" x14ac:dyDescent="0.25">
      <c r="A421" s="17">
        <v>2017</v>
      </c>
      <c r="B421" s="17">
        <v>2817</v>
      </c>
      <c r="C421" s="18" t="s">
        <v>16</v>
      </c>
      <c r="D421" s="19">
        <v>43276</v>
      </c>
      <c r="E421" s="17">
        <v>7669</v>
      </c>
      <c r="F421" s="18" t="s">
        <v>20</v>
      </c>
      <c r="G421" s="18" t="s">
        <v>18</v>
      </c>
      <c r="H421" s="18" t="s">
        <v>42</v>
      </c>
      <c r="I421" s="17">
        <v>2016</v>
      </c>
      <c r="J421" s="17">
        <v>1500</v>
      </c>
      <c r="K421" s="17">
        <v>115</v>
      </c>
      <c r="L421" s="17">
        <v>0.7</v>
      </c>
      <c r="M421" s="20">
        <v>2.3199999999999998</v>
      </c>
      <c r="N421" s="21">
        <v>3.0000000000000001E-5</v>
      </c>
      <c r="O421" s="22">
        <v>0.112</v>
      </c>
      <c r="P421" s="23">
        <v>7.9999999999999996E-6</v>
      </c>
      <c r="Q421" s="20">
        <v>0.33874419755212798</v>
      </c>
      <c r="R421" s="22">
        <v>2.2893518568623601E-2</v>
      </c>
      <c r="S421" s="25">
        <f>Q420-Q421</f>
        <v>1.413686355646232</v>
      </c>
      <c r="T421" s="25">
        <f>R420-R421</f>
        <v>0.1056180559480964</v>
      </c>
      <c r="U421" s="38">
        <f>S421/365</f>
        <v>3.8731133031403618E-3</v>
      </c>
      <c r="V421" s="38">
        <f>T421/365</f>
        <v>2.8936453684409974E-4</v>
      </c>
      <c r="W421" s="38">
        <f>V421*0.92</f>
        <v>2.6621537389657178E-4</v>
      </c>
      <c r="X421" s="25">
        <f>LOOKUP(G421,'Load Factor Adjustment'!$A$2:$A$15,'Load Factor Adjustment'!$D$2:$D$15)</f>
        <v>0.68571428571428572</v>
      </c>
      <c r="Y421" s="38">
        <f>U421*X421</f>
        <v>2.6558491221533912E-3</v>
      </c>
      <c r="Z421" s="38">
        <f>W421*X421</f>
        <v>1.8254768495764922E-4</v>
      </c>
    </row>
    <row r="422" spans="1:26" x14ac:dyDescent="0.25">
      <c r="A422" s="17">
        <v>2016</v>
      </c>
      <c r="B422" s="17">
        <v>2824</v>
      </c>
      <c r="C422" s="18" t="s">
        <v>16</v>
      </c>
      <c r="D422" s="19">
        <v>43278</v>
      </c>
      <c r="E422" s="17">
        <v>7684</v>
      </c>
      <c r="F422" s="18" t="s">
        <v>17</v>
      </c>
      <c r="G422" s="18" t="s">
        <v>51</v>
      </c>
      <c r="H422" s="18" t="s">
        <v>19</v>
      </c>
      <c r="I422" s="17">
        <v>1972</v>
      </c>
      <c r="J422" s="17">
        <v>600</v>
      </c>
      <c r="K422" s="17">
        <v>125</v>
      </c>
      <c r="L422" s="17">
        <v>0.41</v>
      </c>
      <c r="M422" s="20">
        <v>11.16</v>
      </c>
      <c r="N422" s="21">
        <v>2.5999999999999998E-4</v>
      </c>
      <c r="O422" s="22">
        <v>0.39600000000000002</v>
      </c>
      <c r="P422" s="23">
        <v>2.8799999999999999E-5</v>
      </c>
      <c r="Q422" s="20">
        <v>0.48402776867163599</v>
      </c>
      <c r="R422" s="22">
        <v>2.5136904144390501E-2</v>
      </c>
      <c r="S422" s="25"/>
      <c r="T422" s="25"/>
      <c r="U422" s="25"/>
      <c r="V422" s="25"/>
      <c r="W422" s="25"/>
    </row>
    <row r="423" spans="1:26" x14ac:dyDescent="0.25">
      <c r="A423" s="17">
        <v>2016</v>
      </c>
      <c r="B423" s="17">
        <v>2824</v>
      </c>
      <c r="C423" s="18" t="s">
        <v>16</v>
      </c>
      <c r="D423" s="19">
        <v>43278</v>
      </c>
      <c r="E423" s="17">
        <v>7685</v>
      </c>
      <c r="F423" s="18" t="s">
        <v>20</v>
      </c>
      <c r="G423" s="18" t="s">
        <v>51</v>
      </c>
      <c r="H423" s="18" t="s">
        <v>33</v>
      </c>
      <c r="I423" s="17">
        <v>2012</v>
      </c>
      <c r="J423" s="17">
        <v>600</v>
      </c>
      <c r="K423" s="17">
        <v>145</v>
      </c>
      <c r="L423" s="17">
        <v>0.41</v>
      </c>
      <c r="M423" s="20">
        <v>2.15</v>
      </c>
      <c r="N423" s="21">
        <v>2.6999999999999999E-5</v>
      </c>
      <c r="O423" s="22">
        <v>8.9999999999999993E-3</v>
      </c>
      <c r="P423" s="23">
        <v>3.9999999999999998E-7</v>
      </c>
      <c r="Q423" s="20">
        <v>8.7720208016404594E-2</v>
      </c>
      <c r="R423" s="22">
        <v>4.0105156912145898E-4</v>
      </c>
      <c r="S423" s="25">
        <f>Q422-Q423</f>
        <v>0.39630756065523143</v>
      </c>
      <c r="T423" s="25">
        <f>R422-R423</f>
        <v>2.4735852575269043E-2</v>
      </c>
      <c r="U423" s="38">
        <f>S423/365</f>
        <v>1.085774138781456E-3</v>
      </c>
      <c r="V423" s="38">
        <f>T423/365</f>
        <v>6.776945911032614E-5</v>
      </c>
      <c r="W423" s="38">
        <f>V423*0.92</f>
        <v>6.2347902381500053E-5</v>
      </c>
      <c r="X423" s="25">
        <f>LOOKUP(G423,'Load Factor Adjustment'!$A$2:$A$15,'Load Factor Adjustment'!$D$2:$D$15)</f>
        <v>0.97560975609756106</v>
      </c>
      <c r="Y423" s="38">
        <f>U423*X423</f>
        <v>1.0592918427136157E-3</v>
      </c>
      <c r="Z423" s="38">
        <f>W423*X423</f>
        <v>6.0827221835609817E-5</v>
      </c>
    </row>
    <row r="424" spans="1:26" x14ac:dyDescent="0.25">
      <c r="A424" s="17">
        <v>2018</v>
      </c>
      <c r="B424" s="17">
        <v>2833</v>
      </c>
      <c r="C424" s="18" t="s">
        <v>23</v>
      </c>
      <c r="D424" s="19">
        <v>43279</v>
      </c>
      <c r="E424" s="17">
        <v>7511</v>
      </c>
      <c r="F424" s="18" t="s">
        <v>17</v>
      </c>
      <c r="G424" s="18" t="s">
        <v>18</v>
      </c>
      <c r="H424" s="18" t="s">
        <v>19</v>
      </c>
      <c r="I424" s="17">
        <v>1966</v>
      </c>
      <c r="J424" s="17">
        <v>125</v>
      </c>
      <c r="K424" s="17">
        <v>86</v>
      </c>
      <c r="L424" s="17">
        <v>0.7</v>
      </c>
      <c r="M424" s="20">
        <v>12.09</v>
      </c>
      <c r="N424" s="21">
        <v>2.7999999999999998E-4</v>
      </c>
      <c r="O424" s="22">
        <v>0.60499999999999998</v>
      </c>
      <c r="P424" s="23">
        <v>4.3999999999999999E-5</v>
      </c>
      <c r="Q424" s="20">
        <v>0.116831596940252</v>
      </c>
      <c r="R424" s="22">
        <v>7.61873075865042E-3</v>
      </c>
      <c r="S424" s="25"/>
      <c r="T424" s="25"/>
      <c r="U424" s="25"/>
      <c r="V424" s="25"/>
      <c r="W424" s="25"/>
    </row>
    <row r="425" spans="1:26" x14ac:dyDescent="0.25">
      <c r="A425" s="17">
        <v>2018</v>
      </c>
      <c r="B425" s="17">
        <v>2833</v>
      </c>
      <c r="C425" s="18" t="s">
        <v>23</v>
      </c>
      <c r="D425" s="19">
        <v>43279</v>
      </c>
      <c r="E425" s="17">
        <v>7512</v>
      </c>
      <c r="F425" s="18" t="s">
        <v>20</v>
      </c>
      <c r="G425" s="18" t="s">
        <v>18</v>
      </c>
      <c r="H425" s="18" t="s">
        <v>42</v>
      </c>
      <c r="I425" s="17">
        <v>2016</v>
      </c>
      <c r="J425" s="17">
        <v>125</v>
      </c>
      <c r="K425" s="17">
        <v>105</v>
      </c>
      <c r="L425" s="17">
        <v>0.7</v>
      </c>
      <c r="M425" s="20">
        <v>0.26</v>
      </c>
      <c r="N425" s="21">
        <v>3.9999999999999998E-6</v>
      </c>
      <c r="O425" s="22">
        <v>8.9999999999999993E-3</v>
      </c>
      <c r="P425" s="23">
        <v>3.9999999999999998E-7</v>
      </c>
      <c r="Q425" s="20">
        <v>2.6584199969707399E-3</v>
      </c>
      <c r="R425" s="22">
        <v>9.36776565476757E-5</v>
      </c>
      <c r="S425" s="25">
        <f>Q424-Q425</f>
        <v>0.11417317694328126</v>
      </c>
      <c r="T425" s="25">
        <f>R424-R425</f>
        <v>7.5250531021027441E-3</v>
      </c>
      <c r="U425" s="38">
        <f>S425/365</f>
        <v>3.1280322450214046E-4</v>
      </c>
      <c r="V425" s="38">
        <f>T425/365</f>
        <v>2.0616583841377381E-5</v>
      </c>
      <c r="W425" s="38">
        <f>V425*0.92</f>
        <v>1.8967257134067192E-5</v>
      </c>
      <c r="X425" s="25">
        <f>LOOKUP(G425,'Load Factor Adjustment'!$A$2:$A$15,'Load Factor Adjustment'!$D$2:$D$15)</f>
        <v>0.68571428571428572</v>
      </c>
      <c r="Y425" s="38">
        <f>U425*X425</f>
        <v>2.1449363965861059E-4</v>
      </c>
      <c r="Z425" s="38">
        <f>W425*X425</f>
        <v>1.3006119177646075E-5</v>
      </c>
    </row>
    <row r="426" spans="1:26" x14ac:dyDescent="0.25">
      <c r="A426" s="17">
        <v>2018</v>
      </c>
      <c r="B426" s="17">
        <v>2796</v>
      </c>
      <c r="C426" s="18" t="s">
        <v>26</v>
      </c>
      <c r="D426" s="19">
        <v>43286</v>
      </c>
      <c r="E426" s="17">
        <v>7531</v>
      </c>
      <c r="F426" s="18" t="s">
        <v>17</v>
      </c>
      <c r="G426" s="18" t="s">
        <v>37</v>
      </c>
      <c r="H426" s="18" t="s">
        <v>19</v>
      </c>
      <c r="I426" s="17">
        <v>1984</v>
      </c>
      <c r="J426" s="17">
        <v>300</v>
      </c>
      <c r="K426" s="17">
        <v>145</v>
      </c>
      <c r="L426" s="17">
        <v>0.51</v>
      </c>
      <c r="M426" s="20">
        <v>10.23</v>
      </c>
      <c r="N426" s="21">
        <v>2.4000000000000001E-4</v>
      </c>
      <c r="O426" s="22">
        <v>0.39600000000000002</v>
      </c>
      <c r="P426" s="23">
        <v>2.8799999999999999E-5</v>
      </c>
      <c r="Q426" s="20">
        <v>0.31883599301367299</v>
      </c>
      <c r="R426" s="22">
        <v>1.7924070811945698E-2</v>
      </c>
      <c r="S426" s="25"/>
      <c r="T426" s="25"/>
      <c r="U426" s="25"/>
      <c r="V426" s="25"/>
      <c r="W426" s="25"/>
    </row>
    <row r="427" spans="1:26" x14ac:dyDescent="0.25">
      <c r="A427" s="17">
        <v>2018</v>
      </c>
      <c r="B427" s="17">
        <v>2796</v>
      </c>
      <c r="C427" s="18" t="s">
        <v>26</v>
      </c>
      <c r="D427" s="19">
        <v>43286</v>
      </c>
      <c r="E427" s="17">
        <v>7532</v>
      </c>
      <c r="F427" s="18" t="s">
        <v>20</v>
      </c>
      <c r="G427" s="18" t="s">
        <v>37</v>
      </c>
      <c r="H427" s="18" t="s">
        <v>42</v>
      </c>
      <c r="I427" s="17">
        <v>2018</v>
      </c>
      <c r="J427" s="17">
        <v>300</v>
      </c>
      <c r="K427" s="17">
        <v>174</v>
      </c>
      <c r="L427" s="17">
        <v>0.51</v>
      </c>
      <c r="M427" s="20">
        <v>0.26</v>
      </c>
      <c r="N427" s="21">
        <v>3.9999999999999998E-6</v>
      </c>
      <c r="O427" s="22">
        <v>8.9999999999999993E-3</v>
      </c>
      <c r="P427" s="23">
        <v>3.9999999999999998E-7</v>
      </c>
      <c r="Q427" s="20">
        <v>7.8058329070656504E-3</v>
      </c>
      <c r="R427" s="22">
        <v>2.8171426928289798E-4</v>
      </c>
      <c r="S427" s="25">
        <f>Q426-Q427</f>
        <v>0.31103016010660733</v>
      </c>
      <c r="T427" s="25">
        <f>R426-R427</f>
        <v>1.7642356542662802E-2</v>
      </c>
      <c r="U427" s="38">
        <f>S427/365</f>
        <v>8.5213742494960913E-4</v>
      </c>
      <c r="V427" s="38">
        <f>T427/365</f>
        <v>4.8335223404555621E-5</v>
      </c>
      <c r="W427" s="38">
        <f>V427*0.92</f>
        <v>4.4468405532191177E-5</v>
      </c>
      <c r="X427" s="25">
        <f>LOOKUP(G427,'Load Factor Adjustment'!$A$2:$A$15,'Load Factor Adjustment'!$D$2:$D$15)</f>
        <v>0.78431372549019607</v>
      </c>
      <c r="Y427" s="38">
        <f>U427*X427</f>
        <v>6.6834307839185026E-4</v>
      </c>
      <c r="Z427" s="38">
        <f>W427*X427</f>
        <v>3.4877180809561705E-5</v>
      </c>
    </row>
    <row r="428" spans="1:26" x14ac:dyDescent="0.25">
      <c r="A428" s="17">
        <v>2018</v>
      </c>
      <c r="B428" s="17">
        <v>2815</v>
      </c>
      <c r="C428" s="18" t="s">
        <v>16</v>
      </c>
      <c r="D428" s="19">
        <v>43287</v>
      </c>
      <c r="E428" s="17">
        <v>7663</v>
      </c>
      <c r="F428" s="18" t="s">
        <v>17</v>
      </c>
      <c r="G428" s="18" t="s">
        <v>18</v>
      </c>
      <c r="H428" s="18" t="s">
        <v>19</v>
      </c>
      <c r="I428" s="17">
        <v>1986</v>
      </c>
      <c r="J428" s="17">
        <v>400</v>
      </c>
      <c r="K428" s="17">
        <v>29</v>
      </c>
      <c r="L428" s="17">
        <v>0.7</v>
      </c>
      <c r="M428" s="20">
        <v>6.51</v>
      </c>
      <c r="N428" s="21">
        <v>9.7999999999999997E-5</v>
      </c>
      <c r="O428" s="22">
        <v>0.54700000000000004</v>
      </c>
      <c r="P428" s="23">
        <v>4.2400000000000001E-5</v>
      </c>
      <c r="Q428" s="20">
        <v>6.8794444977459304E-2</v>
      </c>
      <c r="R428" s="22">
        <v>9.4500613869539698E-3</v>
      </c>
      <c r="S428" s="25"/>
      <c r="T428" s="25"/>
      <c r="U428" s="25"/>
      <c r="V428" s="25"/>
      <c r="W428" s="25"/>
    </row>
    <row r="429" spans="1:26" x14ac:dyDescent="0.25">
      <c r="A429" s="17">
        <v>2018</v>
      </c>
      <c r="B429" s="17">
        <v>2815</v>
      </c>
      <c r="C429" s="18" t="s">
        <v>16</v>
      </c>
      <c r="D429" s="19">
        <v>43287</v>
      </c>
      <c r="E429" s="17">
        <v>7665</v>
      </c>
      <c r="F429" s="18" t="s">
        <v>20</v>
      </c>
      <c r="G429" s="18" t="s">
        <v>18</v>
      </c>
      <c r="H429" s="18" t="s">
        <v>42</v>
      </c>
      <c r="I429" s="17">
        <v>2017</v>
      </c>
      <c r="J429" s="17">
        <v>400</v>
      </c>
      <c r="K429" s="17">
        <v>35</v>
      </c>
      <c r="L429" s="17">
        <v>0.7</v>
      </c>
      <c r="M429" s="20">
        <v>2.75</v>
      </c>
      <c r="N429" s="21">
        <v>5.7000000000000003E-5</v>
      </c>
      <c r="O429" s="22">
        <v>8.9999999999999993E-3</v>
      </c>
      <c r="P429" s="23">
        <v>9.9999999999999995E-7</v>
      </c>
      <c r="Q429" s="20">
        <v>3.0938271101971601E-2</v>
      </c>
      <c r="R429" s="22">
        <v>1.18827154230463E-4</v>
      </c>
      <c r="S429" s="25">
        <f>Q428-Q429</f>
        <v>3.7856173875487703E-2</v>
      </c>
      <c r="T429" s="25">
        <f>R428-R429</f>
        <v>9.3312342327235061E-3</v>
      </c>
      <c r="U429" s="38">
        <f>S429/365</f>
        <v>1.0371554486434987E-4</v>
      </c>
      <c r="V429" s="38">
        <f>T429/365</f>
        <v>2.5565025295132894E-5</v>
      </c>
      <c r="W429" s="38">
        <f>V429*0.92</f>
        <v>2.3519823271522263E-5</v>
      </c>
      <c r="X429" s="25">
        <f>LOOKUP(G429,'Load Factor Adjustment'!$A$2:$A$15,'Load Factor Adjustment'!$D$2:$D$15)</f>
        <v>0.68571428571428572</v>
      </c>
      <c r="Y429" s="38">
        <f>U429*X429</f>
        <v>7.1119230764125617E-5</v>
      </c>
      <c r="Z429" s="38">
        <f>W429*X429</f>
        <v>1.6127878814758124E-5</v>
      </c>
    </row>
    <row r="430" spans="1:26" x14ac:dyDescent="0.25">
      <c r="A430" s="17">
        <v>2016</v>
      </c>
      <c r="B430" s="17">
        <v>2823</v>
      </c>
      <c r="C430" s="18" t="s">
        <v>16</v>
      </c>
      <c r="D430" s="19">
        <v>43287</v>
      </c>
      <c r="E430" s="17">
        <v>7682</v>
      </c>
      <c r="F430" s="18" t="s">
        <v>17</v>
      </c>
      <c r="G430" s="18" t="s">
        <v>30</v>
      </c>
      <c r="H430" s="18" t="s">
        <v>19</v>
      </c>
      <c r="I430" s="17">
        <v>1988</v>
      </c>
      <c r="J430" s="17">
        <v>600</v>
      </c>
      <c r="K430" s="17">
        <v>155</v>
      </c>
      <c r="L430" s="17">
        <v>0.43</v>
      </c>
      <c r="M430" s="20">
        <v>7.6</v>
      </c>
      <c r="N430" s="21">
        <v>1.8000000000000001E-4</v>
      </c>
      <c r="O430" s="22">
        <v>0.27400000000000002</v>
      </c>
      <c r="P430" s="23">
        <v>1.9899999999999999E-5</v>
      </c>
      <c r="Q430" s="20">
        <v>0.43022751762342798</v>
      </c>
      <c r="R430" s="22">
        <v>2.2604576904281699E-2</v>
      </c>
      <c r="S430" s="25"/>
      <c r="T430" s="25"/>
      <c r="U430" s="25"/>
      <c r="V430" s="25"/>
      <c r="W430" s="25"/>
    </row>
    <row r="431" spans="1:26" x14ac:dyDescent="0.25">
      <c r="A431" s="17">
        <v>2016</v>
      </c>
      <c r="B431" s="17">
        <v>2823</v>
      </c>
      <c r="C431" s="18" t="s">
        <v>16</v>
      </c>
      <c r="D431" s="19">
        <v>43287</v>
      </c>
      <c r="E431" s="17">
        <v>7683</v>
      </c>
      <c r="F431" s="18" t="s">
        <v>20</v>
      </c>
      <c r="G431" s="18" t="s">
        <v>30</v>
      </c>
      <c r="H431" s="18" t="s">
        <v>33</v>
      </c>
      <c r="I431" s="17">
        <v>2012</v>
      </c>
      <c r="J431" s="17">
        <v>600</v>
      </c>
      <c r="K431" s="17">
        <v>80</v>
      </c>
      <c r="L431" s="17">
        <v>0.43</v>
      </c>
      <c r="M431" s="20">
        <v>2.15</v>
      </c>
      <c r="N431" s="21">
        <v>2.6999999999999999E-5</v>
      </c>
      <c r="O431" s="22">
        <v>8.9999999999999993E-3</v>
      </c>
      <c r="P431" s="23">
        <v>8.9999999999999996E-7</v>
      </c>
      <c r="Q431" s="20">
        <v>5.0758204075347597E-2</v>
      </c>
      <c r="R431" s="22">
        <v>2.6619047009669299E-4</v>
      </c>
      <c r="S431" s="25">
        <f>Q430-Q431</f>
        <v>0.37946931354808039</v>
      </c>
      <c r="T431" s="25">
        <f>R430-R431</f>
        <v>2.2338386434185006E-2</v>
      </c>
      <c r="U431" s="38">
        <f>S431/365</f>
        <v>1.0396419549262477E-3</v>
      </c>
      <c r="V431" s="38">
        <f>T431/365</f>
        <v>6.120105872379453E-5</v>
      </c>
      <c r="W431" s="38">
        <f>V431*0.92</f>
        <v>5.6304974025890971E-5</v>
      </c>
      <c r="X431" s="25">
        <f>LOOKUP(G431,'Load Factor Adjustment'!$A$2:$A$15,'Load Factor Adjustment'!$D$2:$D$15)</f>
        <v>0.93023255813953498</v>
      </c>
      <c r="Y431" s="38">
        <f>U431*X431</f>
        <v>9.671087952802305E-4</v>
      </c>
      <c r="Z431" s="38">
        <f>W431*X431</f>
        <v>5.2376720024084627E-5</v>
      </c>
    </row>
    <row r="432" spans="1:26" x14ac:dyDescent="0.25">
      <c r="A432" s="17">
        <v>2018</v>
      </c>
      <c r="B432" s="17">
        <v>2780</v>
      </c>
      <c r="C432" s="18" t="s">
        <v>27</v>
      </c>
      <c r="D432" s="19">
        <v>43290</v>
      </c>
      <c r="E432" s="17">
        <v>7556</v>
      </c>
      <c r="F432" s="18" t="s">
        <v>17</v>
      </c>
      <c r="G432" s="18" t="s">
        <v>18</v>
      </c>
      <c r="H432" s="18" t="s">
        <v>19</v>
      </c>
      <c r="I432" s="17">
        <v>1987</v>
      </c>
      <c r="J432" s="17">
        <v>250</v>
      </c>
      <c r="K432" s="17">
        <v>115</v>
      </c>
      <c r="L432" s="17">
        <v>0.7</v>
      </c>
      <c r="M432" s="20">
        <v>12.09</v>
      </c>
      <c r="N432" s="21">
        <v>2.7999999999999998E-4</v>
      </c>
      <c r="O432" s="22">
        <v>0.60499999999999998</v>
      </c>
      <c r="P432" s="23">
        <v>4.3999999999999999E-5</v>
      </c>
      <c r="Q432" s="20">
        <v>0.32410300861788</v>
      </c>
      <c r="R432" s="22">
        <v>2.22058257308527E-2</v>
      </c>
      <c r="S432" s="25"/>
      <c r="T432" s="25"/>
      <c r="U432" s="25"/>
      <c r="V432" s="25"/>
      <c r="W432" s="25"/>
    </row>
    <row r="433" spans="1:26" x14ac:dyDescent="0.25">
      <c r="A433" s="17">
        <v>2018</v>
      </c>
      <c r="B433" s="17">
        <v>2780</v>
      </c>
      <c r="C433" s="18" t="s">
        <v>27</v>
      </c>
      <c r="D433" s="19">
        <v>43290</v>
      </c>
      <c r="E433" s="17">
        <v>7557</v>
      </c>
      <c r="F433" s="18" t="s">
        <v>20</v>
      </c>
      <c r="G433" s="18" t="s">
        <v>18</v>
      </c>
      <c r="H433" s="18" t="s">
        <v>42</v>
      </c>
      <c r="I433" s="17">
        <v>2017</v>
      </c>
      <c r="J433" s="17">
        <v>250</v>
      </c>
      <c r="K433" s="17">
        <v>115</v>
      </c>
      <c r="L433" s="17">
        <v>0.7</v>
      </c>
      <c r="M433" s="20">
        <v>0.26</v>
      </c>
      <c r="N433" s="21">
        <v>3.9999999999999998E-6</v>
      </c>
      <c r="O433" s="22">
        <v>8.9999999999999993E-3</v>
      </c>
      <c r="P433" s="23">
        <v>3.9999999999999998E-7</v>
      </c>
      <c r="Q433" s="20">
        <v>5.8786648115039903E-3</v>
      </c>
      <c r="R433" s="22">
        <v>2.1074458671148101E-4</v>
      </c>
      <c r="S433" s="25">
        <f>Q432-Q433</f>
        <v>0.31822434380637599</v>
      </c>
      <c r="T433" s="25">
        <f>R432-R433</f>
        <v>2.1995081144141219E-2</v>
      </c>
      <c r="U433" s="38">
        <f>S433/365</f>
        <v>8.7184751727774248E-4</v>
      </c>
      <c r="V433" s="38">
        <f>T433/365</f>
        <v>6.0260496285318412E-5</v>
      </c>
      <c r="W433" s="38">
        <f>V433*0.92</f>
        <v>5.543965658249294E-5</v>
      </c>
      <c r="X433" s="25">
        <f>LOOKUP(G433,'Load Factor Adjustment'!$A$2:$A$15,'Load Factor Adjustment'!$D$2:$D$15)</f>
        <v>0.68571428571428572</v>
      </c>
      <c r="Y433" s="38">
        <f>U433*X433</f>
        <v>5.9783829756188058E-4</v>
      </c>
      <c r="Z433" s="38">
        <f>W433*X433</f>
        <v>3.8015764513709447E-5</v>
      </c>
    </row>
    <row r="434" spans="1:26" x14ac:dyDescent="0.25">
      <c r="A434" s="17">
        <v>2018</v>
      </c>
      <c r="B434" s="17">
        <v>2781</v>
      </c>
      <c r="C434" s="18" t="s">
        <v>27</v>
      </c>
      <c r="D434" s="19">
        <v>43290</v>
      </c>
      <c r="E434" s="17">
        <v>7554</v>
      </c>
      <c r="F434" s="18" t="s">
        <v>17</v>
      </c>
      <c r="G434" s="18" t="s">
        <v>18</v>
      </c>
      <c r="H434" s="18" t="s">
        <v>19</v>
      </c>
      <c r="I434" s="17">
        <v>1989</v>
      </c>
      <c r="J434" s="17">
        <v>400</v>
      </c>
      <c r="K434" s="17">
        <v>139</v>
      </c>
      <c r="L434" s="17">
        <v>0.7</v>
      </c>
      <c r="M434" s="20">
        <v>7.6</v>
      </c>
      <c r="N434" s="21">
        <v>1.8000000000000001E-4</v>
      </c>
      <c r="O434" s="22">
        <v>0.27400000000000002</v>
      </c>
      <c r="P434" s="23">
        <v>1.9899999999999999E-5</v>
      </c>
      <c r="Q434" s="20">
        <v>0.418716039565458</v>
      </c>
      <c r="R434" s="22">
        <v>2.19997525255884E-2</v>
      </c>
      <c r="S434" s="25"/>
      <c r="T434" s="25"/>
      <c r="U434" s="25"/>
      <c r="V434" s="25"/>
      <c r="W434" s="25"/>
    </row>
    <row r="435" spans="1:26" x14ac:dyDescent="0.25">
      <c r="A435" s="17">
        <v>2018</v>
      </c>
      <c r="B435" s="17">
        <v>2781</v>
      </c>
      <c r="C435" s="18" t="s">
        <v>27</v>
      </c>
      <c r="D435" s="19">
        <v>43290</v>
      </c>
      <c r="E435" s="17">
        <v>7555</v>
      </c>
      <c r="F435" s="18" t="s">
        <v>20</v>
      </c>
      <c r="G435" s="18" t="s">
        <v>18</v>
      </c>
      <c r="H435" s="18" t="s">
        <v>42</v>
      </c>
      <c r="I435" s="17">
        <v>2017</v>
      </c>
      <c r="J435" s="17">
        <v>400</v>
      </c>
      <c r="K435" s="17">
        <v>115</v>
      </c>
      <c r="L435" s="17">
        <v>0.7</v>
      </c>
      <c r="M435" s="20">
        <v>0.26</v>
      </c>
      <c r="N435" s="21">
        <v>3.9999999999999998E-6</v>
      </c>
      <c r="O435" s="22">
        <v>8.9999999999999993E-3</v>
      </c>
      <c r="P435" s="23">
        <v>3.9999999999999998E-7</v>
      </c>
      <c r="Q435" s="20">
        <v>9.5123451778056506E-3</v>
      </c>
      <c r="R435" s="22">
        <v>3.4783948682961499E-4</v>
      </c>
      <c r="S435" s="25">
        <f>Q434-Q435</f>
        <v>0.40920369438765236</v>
      </c>
      <c r="T435" s="25">
        <f>R434-R435</f>
        <v>2.1651913038758786E-2</v>
      </c>
      <c r="U435" s="38">
        <f>S435/365</f>
        <v>1.1211060120209654E-3</v>
      </c>
      <c r="V435" s="38">
        <f>T435/365</f>
        <v>5.9320309695229552E-5</v>
      </c>
      <c r="W435" s="38">
        <f>V435*0.92</f>
        <v>5.457468491961119E-5</v>
      </c>
      <c r="X435" s="25">
        <f>LOOKUP(G435,'Load Factor Adjustment'!$A$2:$A$15,'Load Factor Adjustment'!$D$2:$D$15)</f>
        <v>0.68571428571428572</v>
      </c>
      <c r="Y435" s="38">
        <f>U435*X435</f>
        <v>7.6875840824294772E-4</v>
      </c>
      <c r="Z435" s="38">
        <f>W435*X435</f>
        <v>3.7422641087733384E-5</v>
      </c>
    </row>
    <row r="436" spans="1:26" x14ac:dyDescent="0.25">
      <c r="A436" s="17">
        <v>2016</v>
      </c>
      <c r="B436" s="17">
        <v>2786</v>
      </c>
      <c r="C436" s="18" t="s">
        <v>27</v>
      </c>
      <c r="D436" s="19">
        <v>43290</v>
      </c>
      <c r="E436" s="17">
        <v>7558</v>
      </c>
      <c r="F436" s="18" t="s">
        <v>17</v>
      </c>
      <c r="G436" s="18" t="s">
        <v>18</v>
      </c>
      <c r="H436" s="18" t="s">
        <v>19</v>
      </c>
      <c r="I436" s="17">
        <v>1972</v>
      </c>
      <c r="J436" s="17">
        <v>600</v>
      </c>
      <c r="K436" s="17">
        <v>84</v>
      </c>
      <c r="L436" s="17">
        <v>0.7</v>
      </c>
      <c r="M436" s="20">
        <v>12.09</v>
      </c>
      <c r="N436" s="21">
        <v>2.7999999999999998E-4</v>
      </c>
      <c r="O436" s="22">
        <v>0.60499999999999998</v>
      </c>
      <c r="P436" s="23">
        <v>4.3999999999999999E-5</v>
      </c>
      <c r="Q436" s="20">
        <v>0.60083333252515203</v>
      </c>
      <c r="R436" s="22">
        <v>4.4061111262875298E-2</v>
      </c>
      <c r="S436" s="25"/>
      <c r="T436" s="25"/>
      <c r="U436" s="25"/>
      <c r="V436" s="25"/>
      <c r="W436" s="25"/>
    </row>
    <row r="437" spans="1:26" x14ac:dyDescent="0.25">
      <c r="A437" s="17">
        <v>2016</v>
      </c>
      <c r="B437" s="17">
        <v>2786</v>
      </c>
      <c r="C437" s="18" t="s">
        <v>27</v>
      </c>
      <c r="D437" s="19">
        <v>43290</v>
      </c>
      <c r="E437" s="17">
        <v>7559</v>
      </c>
      <c r="F437" s="18" t="s">
        <v>20</v>
      </c>
      <c r="G437" s="18" t="s">
        <v>18</v>
      </c>
      <c r="H437" s="18" t="s">
        <v>42</v>
      </c>
      <c r="I437" s="17">
        <v>2017</v>
      </c>
      <c r="J437" s="17">
        <v>600</v>
      </c>
      <c r="K437" s="17">
        <v>100</v>
      </c>
      <c r="L437" s="17">
        <v>0.7</v>
      </c>
      <c r="M437" s="20">
        <v>0.26</v>
      </c>
      <c r="N437" s="21">
        <v>3.9999999999999998E-6</v>
      </c>
      <c r="O437" s="22">
        <v>8.9999999999999993E-3</v>
      </c>
      <c r="P437" s="23">
        <v>3.9999999999999998E-7</v>
      </c>
      <c r="Q437" s="20">
        <v>1.25925919352235E-2</v>
      </c>
      <c r="R437" s="22">
        <v>4.7222219689297101E-4</v>
      </c>
      <c r="S437" s="25">
        <f>Q436-Q437</f>
        <v>0.58824074058992848</v>
      </c>
      <c r="T437" s="25">
        <f>R436-R437</f>
        <v>4.3588889065982329E-2</v>
      </c>
      <c r="U437" s="38">
        <f>S437/365</f>
        <v>1.611618467369667E-3</v>
      </c>
      <c r="V437" s="38">
        <f>T437/365</f>
        <v>1.1942161387940364E-4</v>
      </c>
      <c r="W437" s="38">
        <f>V437*0.92</f>
        <v>1.0986788476905136E-4</v>
      </c>
      <c r="X437" s="25">
        <f>LOOKUP(G437,'Load Factor Adjustment'!$A$2:$A$15,'Load Factor Adjustment'!$D$2:$D$15)</f>
        <v>0.68571428571428572</v>
      </c>
      <c r="Y437" s="38">
        <f>U437*X437</f>
        <v>1.1051098061963431E-3</v>
      </c>
      <c r="Z437" s="38">
        <f>W437*X437</f>
        <v>7.5337978127349502E-5</v>
      </c>
    </row>
    <row r="438" spans="1:26" x14ac:dyDescent="0.25">
      <c r="A438" s="17">
        <v>2017</v>
      </c>
      <c r="B438" s="17">
        <v>2789</v>
      </c>
      <c r="C438" s="18" t="s">
        <v>27</v>
      </c>
      <c r="D438" s="19">
        <v>43290</v>
      </c>
      <c r="E438" s="17">
        <v>7562</v>
      </c>
      <c r="F438" s="18" t="s">
        <v>17</v>
      </c>
      <c r="G438" s="18" t="s">
        <v>18</v>
      </c>
      <c r="H438" s="18" t="s">
        <v>19</v>
      </c>
      <c r="I438" s="17">
        <v>1963</v>
      </c>
      <c r="J438" s="17">
        <v>265</v>
      </c>
      <c r="K438" s="17">
        <v>88</v>
      </c>
      <c r="L438" s="17">
        <v>0.7</v>
      </c>
      <c r="M438" s="20">
        <v>12.09</v>
      </c>
      <c r="N438" s="21">
        <v>2.7999999999999998E-4</v>
      </c>
      <c r="O438" s="22">
        <v>0.60499999999999998</v>
      </c>
      <c r="P438" s="23">
        <v>4.3999999999999999E-5</v>
      </c>
      <c r="Q438" s="20">
        <v>0.27800462925568498</v>
      </c>
      <c r="R438" s="22">
        <v>2.0387006243060501E-2</v>
      </c>
      <c r="S438" s="25"/>
      <c r="T438" s="25"/>
      <c r="U438" s="25"/>
      <c r="V438" s="25"/>
      <c r="W438" s="25"/>
    </row>
    <row r="439" spans="1:26" x14ac:dyDescent="0.25">
      <c r="A439" s="17">
        <v>2017</v>
      </c>
      <c r="B439" s="17">
        <v>2789</v>
      </c>
      <c r="C439" s="18" t="s">
        <v>27</v>
      </c>
      <c r="D439" s="19">
        <v>43290</v>
      </c>
      <c r="E439" s="17">
        <v>7563</v>
      </c>
      <c r="F439" s="18" t="s">
        <v>20</v>
      </c>
      <c r="G439" s="18" t="s">
        <v>18</v>
      </c>
      <c r="H439" s="18" t="s">
        <v>42</v>
      </c>
      <c r="I439" s="17">
        <v>2018</v>
      </c>
      <c r="J439" s="17">
        <v>265</v>
      </c>
      <c r="K439" s="17">
        <v>110</v>
      </c>
      <c r="L439" s="17">
        <v>0.7</v>
      </c>
      <c r="M439" s="20">
        <v>0.26</v>
      </c>
      <c r="N439" s="21">
        <v>3.9999999999999998E-6</v>
      </c>
      <c r="O439" s="22">
        <v>8.9999999999999993E-3</v>
      </c>
      <c r="P439" s="23">
        <v>3.9999999999999998E-7</v>
      </c>
      <c r="Q439" s="20">
        <v>5.9672026156737997E-3</v>
      </c>
      <c r="R439" s="22">
        <v>2.1435145382411801E-4</v>
      </c>
      <c r="S439" s="25">
        <f>Q438-Q439</f>
        <v>0.27203742664001118</v>
      </c>
      <c r="T439" s="25">
        <f>R438-R439</f>
        <v>2.0172654789236383E-2</v>
      </c>
      <c r="U439" s="38">
        <f>S439/365</f>
        <v>7.4530801819181142E-4</v>
      </c>
      <c r="V439" s="38">
        <f>T439/365</f>
        <v>5.5267547367770912E-5</v>
      </c>
      <c r="W439" s="38">
        <f>V439*0.92</f>
        <v>5.0846143578349243E-5</v>
      </c>
      <c r="X439" s="25">
        <f>LOOKUP(G439,'Load Factor Adjustment'!$A$2:$A$15,'Load Factor Adjustment'!$D$2:$D$15)</f>
        <v>0.68571428571428572</v>
      </c>
      <c r="Y439" s="38">
        <f>U439*X439</f>
        <v>5.1106835533152781E-4</v>
      </c>
      <c r="Z439" s="38">
        <f>W439*X439</f>
        <v>3.486592702515377E-5</v>
      </c>
    </row>
    <row r="440" spans="1:26" x14ac:dyDescent="0.25">
      <c r="A440" s="17">
        <v>2016</v>
      </c>
      <c r="B440" s="17">
        <v>2790</v>
      </c>
      <c r="C440" s="18" t="s">
        <v>27</v>
      </c>
      <c r="D440" s="19">
        <v>43290</v>
      </c>
      <c r="E440" s="17">
        <v>7560</v>
      </c>
      <c r="F440" s="18" t="s">
        <v>17</v>
      </c>
      <c r="G440" s="18" t="s">
        <v>18</v>
      </c>
      <c r="H440" s="18" t="s">
        <v>19</v>
      </c>
      <c r="I440" s="17">
        <v>1975</v>
      </c>
      <c r="J440" s="17">
        <v>600</v>
      </c>
      <c r="K440" s="17">
        <v>84</v>
      </c>
      <c r="L440" s="17">
        <v>0.7</v>
      </c>
      <c r="M440" s="20">
        <v>12.09</v>
      </c>
      <c r="N440" s="21">
        <v>2.7999999999999998E-4</v>
      </c>
      <c r="O440" s="22">
        <v>0.60499999999999998</v>
      </c>
      <c r="P440" s="23">
        <v>4.3999999999999999E-5</v>
      </c>
      <c r="Q440" s="20">
        <v>0.60083333252515203</v>
      </c>
      <c r="R440" s="22">
        <v>4.4061111262875298E-2</v>
      </c>
      <c r="S440" s="25"/>
      <c r="T440" s="25"/>
      <c r="U440" s="25"/>
      <c r="V440" s="25"/>
      <c r="W440" s="25"/>
    </row>
    <row r="441" spans="1:26" x14ac:dyDescent="0.25">
      <c r="A441" s="17">
        <v>2016</v>
      </c>
      <c r="B441" s="17">
        <v>2790</v>
      </c>
      <c r="C441" s="18" t="s">
        <v>27</v>
      </c>
      <c r="D441" s="19">
        <v>43290</v>
      </c>
      <c r="E441" s="17">
        <v>7561</v>
      </c>
      <c r="F441" s="18" t="s">
        <v>20</v>
      </c>
      <c r="G441" s="18" t="s">
        <v>18</v>
      </c>
      <c r="H441" s="18" t="s">
        <v>42</v>
      </c>
      <c r="I441" s="17">
        <v>2017</v>
      </c>
      <c r="J441" s="17">
        <v>600</v>
      </c>
      <c r="K441" s="17">
        <v>100</v>
      </c>
      <c r="L441" s="17">
        <v>0.7</v>
      </c>
      <c r="M441" s="20">
        <v>0.26</v>
      </c>
      <c r="N441" s="21">
        <v>3.9999999999999998E-6</v>
      </c>
      <c r="O441" s="22">
        <v>8.9999999999999993E-3</v>
      </c>
      <c r="P441" s="23">
        <v>3.9999999999999998E-7</v>
      </c>
      <c r="Q441" s="20">
        <v>1.25925919352235E-2</v>
      </c>
      <c r="R441" s="22">
        <v>4.7222219689297101E-4</v>
      </c>
      <c r="S441" s="25">
        <f>Q440-Q441</f>
        <v>0.58824074058992848</v>
      </c>
      <c r="T441" s="25">
        <f>R440-R441</f>
        <v>4.3588889065982329E-2</v>
      </c>
      <c r="U441" s="38">
        <f>S441/365</f>
        <v>1.611618467369667E-3</v>
      </c>
      <c r="V441" s="38">
        <f>T441/365</f>
        <v>1.1942161387940364E-4</v>
      </c>
      <c r="W441" s="38">
        <f>V441*0.92</f>
        <v>1.0986788476905136E-4</v>
      </c>
      <c r="X441" s="25">
        <f>LOOKUP(G441,'Load Factor Adjustment'!$A$2:$A$15,'Load Factor Adjustment'!$D$2:$D$15)</f>
        <v>0.68571428571428572</v>
      </c>
      <c r="Y441" s="38">
        <f>U441*X441</f>
        <v>1.1051098061963431E-3</v>
      </c>
      <c r="Z441" s="38">
        <f>W441*X441</f>
        <v>7.5337978127349502E-5</v>
      </c>
    </row>
    <row r="442" spans="1:26" x14ac:dyDescent="0.25">
      <c r="A442" s="17">
        <v>2018</v>
      </c>
      <c r="B442" s="17">
        <v>2776</v>
      </c>
      <c r="C442" s="18" t="s">
        <v>27</v>
      </c>
      <c r="D442" s="19">
        <v>43291</v>
      </c>
      <c r="E442" s="17">
        <v>7572</v>
      </c>
      <c r="F442" s="18" t="s">
        <v>17</v>
      </c>
      <c r="G442" s="18" t="s">
        <v>44</v>
      </c>
      <c r="H442" s="18" t="s">
        <v>19</v>
      </c>
      <c r="I442" s="17">
        <v>1969</v>
      </c>
      <c r="J442" s="17">
        <v>300</v>
      </c>
      <c r="K442" s="17">
        <v>70</v>
      </c>
      <c r="L442" s="17">
        <v>0.2</v>
      </c>
      <c r="M442" s="20">
        <v>12.09</v>
      </c>
      <c r="N442" s="21">
        <v>2.7999999999999998E-4</v>
      </c>
      <c r="O442" s="22">
        <v>0.60499999999999998</v>
      </c>
      <c r="P442" s="23">
        <v>4.3999999999999999E-5</v>
      </c>
      <c r="Q442" s="20">
        <v>7.1527779965523494E-2</v>
      </c>
      <c r="R442" s="22">
        <v>5.24537055592777E-3</v>
      </c>
      <c r="S442" s="25"/>
      <c r="T442" s="25"/>
      <c r="U442" s="25"/>
      <c r="V442" s="25"/>
      <c r="W442" s="25"/>
    </row>
    <row r="443" spans="1:26" x14ac:dyDescent="0.25">
      <c r="A443" s="17">
        <v>2018</v>
      </c>
      <c r="B443" s="17">
        <v>2776</v>
      </c>
      <c r="C443" s="18" t="s">
        <v>27</v>
      </c>
      <c r="D443" s="19">
        <v>43291</v>
      </c>
      <c r="E443" s="17">
        <v>7573</v>
      </c>
      <c r="F443" s="18" t="s">
        <v>20</v>
      </c>
      <c r="G443" s="18" t="s">
        <v>44</v>
      </c>
      <c r="H443" s="18" t="s">
        <v>42</v>
      </c>
      <c r="I443" s="17">
        <v>2015</v>
      </c>
      <c r="J443" s="17">
        <v>300</v>
      </c>
      <c r="K443" s="17">
        <v>74</v>
      </c>
      <c r="L443" s="17">
        <v>0.2</v>
      </c>
      <c r="M443" s="20">
        <v>2.74</v>
      </c>
      <c r="N443" s="21">
        <v>3.6000000000000001E-5</v>
      </c>
      <c r="O443" s="22">
        <v>8.9999999999999993E-3</v>
      </c>
      <c r="P443" s="23">
        <v>8.9999999999999996E-7</v>
      </c>
      <c r="Q443" s="20">
        <v>1.36743388841247E-2</v>
      </c>
      <c r="R443" s="22">
        <v>5.0654760579821E-5</v>
      </c>
      <c r="S443" s="25">
        <f>Q442-Q443</f>
        <v>5.7853441081398796E-2</v>
      </c>
      <c r="T443" s="25">
        <f>R442-R443</f>
        <v>5.1947157953479489E-3</v>
      </c>
      <c r="U443" s="38">
        <f>S443/365</f>
        <v>1.5850257830520218E-4</v>
      </c>
      <c r="V443" s="38">
        <f>T443/365</f>
        <v>1.4232098069446436E-5</v>
      </c>
      <c r="W443" s="38">
        <f>V443*0.92</f>
        <v>1.3093530223890721E-5</v>
      </c>
      <c r="X443" s="25">
        <f>LOOKUP(G443,'Load Factor Adjustment'!$A$2:$A$15,'Load Factor Adjustment'!$D$2:$D$15)</f>
        <v>2</v>
      </c>
      <c r="Y443" s="38">
        <f>U443*X443</f>
        <v>3.1700515661040436E-4</v>
      </c>
      <c r="Z443" s="38">
        <f>W443*X443</f>
        <v>2.6187060447781443E-5</v>
      </c>
    </row>
    <row r="444" spans="1:26" x14ac:dyDescent="0.25">
      <c r="A444" s="17">
        <v>2018</v>
      </c>
      <c r="B444" s="17">
        <v>2779</v>
      </c>
      <c r="C444" s="18" t="s">
        <v>27</v>
      </c>
      <c r="D444" s="19">
        <v>43291</v>
      </c>
      <c r="E444" s="17">
        <v>7544</v>
      </c>
      <c r="F444" s="18" t="s">
        <v>17</v>
      </c>
      <c r="G444" s="18" t="s">
        <v>18</v>
      </c>
      <c r="H444" s="18" t="s">
        <v>19</v>
      </c>
      <c r="I444" s="17">
        <v>1980</v>
      </c>
      <c r="J444" s="17">
        <v>800</v>
      </c>
      <c r="K444" s="17">
        <v>81</v>
      </c>
      <c r="L444" s="17">
        <v>0.7</v>
      </c>
      <c r="M444" s="20">
        <v>12.09</v>
      </c>
      <c r="N444" s="21">
        <v>2.7999999999999998E-4</v>
      </c>
      <c r="O444" s="22">
        <v>0.60499999999999998</v>
      </c>
      <c r="P444" s="23">
        <v>4.3999999999999999E-5</v>
      </c>
      <c r="Q444" s="20">
        <v>0.77249999896091004</v>
      </c>
      <c r="R444" s="22">
        <v>5.6650000195125401E-2</v>
      </c>
      <c r="S444" s="25"/>
      <c r="T444" s="25"/>
      <c r="U444" s="25"/>
      <c r="V444" s="25"/>
      <c r="W444" s="25"/>
    </row>
    <row r="445" spans="1:26" x14ac:dyDescent="0.25">
      <c r="A445" s="17">
        <v>2018</v>
      </c>
      <c r="B445" s="17">
        <v>2779</v>
      </c>
      <c r="C445" s="18" t="s">
        <v>27</v>
      </c>
      <c r="D445" s="19">
        <v>43291</v>
      </c>
      <c r="E445" s="17">
        <v>7545</v>
      </c>
      <c r="F445" s="18" t="s">
        <v>20</v>
      </c>
      <c r="G445" s="18" t="s">
        <v>18</v>
      </c>
      <c r="H445" s="18" t="s">
        <v>42</v>
      </c>
      <c r="I445" s="17">
        <v>2018</v>
      </c>
      <c r="J445" s="17">
        <v>800</v>
      </c>
      <c r="K445" s="17">
        <v>100</v>
      </c>
      <c r="L445" s="17">
        <v>0.7</v>
      </c>
      <c r="M445" s="20">
        <v>0.26</v>
      </c>
      <c r="N445" s="21">
        <v>3.9999999999999998E-6</v>
      </c>
      <c r="O445" s="22">
        <v>8.9999999999999993E-3</v>
      </c>
      <c r="P445" s="23">
        <v>3.9999999999999998E-7</v>
      </c>
      <c r="Q445" s="20">
        <v>1.7037036155716601E-2</v>
      </c>
      <c r="R445" s="22">
        <v>6.5432095375004E-4</v>
      </c>
      <c r="S445" s="25">
        <f>Q444-Q445</f>
        <v>0.75546296280519343</v>
      </c>
      <c r="T445" s="25">
        <f>R444-R445</f>
        <v>5.5995679241375364E-2</v>
      </c>
      <c r="U445" s="38">
        <f>S445/365</f>
        <v>2.0697615419320368E-3</v>
      </c>
      <c r="V445" s="38">
        <f>T445/365</f>
        <v>1.5341281983938455E-4</v>
      </c>
      <c r="W445" s="38">
        <f>V445*0.92</f>
        <v>1.4113979425223378E-4</v>
      </c>
      <c r="X445" s="25">
        <f>LOOKUP(G445,'Load Factor Adjustment'!$A$2:$A$15,'Load Factor Adjustment'!$D$2:$D$15)</f>
        <v>0.68571428571428572</v>
      </c>
      <c r="Y445" s="38">
        <f>U445*X445</f>
        <v>1.4192650573248253E-3</v>
      </c>
      <c r="Z445" s="38">
        <f>W445*X445</f>
        <v>9.6781573201531738E-5</v>
      </c>
    </row>
    <row r="446" spans="1:26" x14ac:dyDescent="0.25">
      <c r="A446" s="17">
        <v>2018</v>
      </c>
      <c r="B446" s="17">
        <v>2783</v>
      </c>
      <c r="C446" s="18" t="s">
        <v>27</v>
      </c>
      <c r="D446" s="19">
        <v>43291</v>
      </c>
      <c r="E446" s="17">
        <v>7550</v>
      </c>
      <c r="F446" s="18" t="s">
        <v>17</v>
      </c>
      <c r="G446" s="18" t="s">
        <v>18</v>
      </c>
      <c r="H446" s="18" t="s">
        <v>19</v>
      </c>
      <c r="I446" s="17">
        <v>1987</v>
      </c>
      <c r="J446" s="17">
        <v>700</v>
      </c>
      <c r="K446" s="17">
        <v>67</v>
      </c>
      <c r="L446" s="17">
        <v>0.7</v>
      </c>
      <c r="M446" s="20">
        <v>12.09</v>
      </c>
      <c r="N446" s="21">
        <v>2.7999999999999998E-4</v>
      </c>
      <c r="O446" s="22">
        <v>0.60499999999999998</v>
      </c>
      <c r="P446" s="23">
        <v>4.3999999999999999E-5</v>
      </c>
      <c r="Q446" s="20">
        <v>0.55910879554423898</v>
      </c>
      <c r="R446" s="22">
        <v>4.1001311869620097E-2</v>
      </c>
      <c r="S446" s="25"/>
      <c r="T446" s="25"/>
      <c r="U446" s="25"/>
      <c r="V446" s="25"/>
      <c r="W446" s="25"/>
    </row>
    <row r="447" spans="1:26" x14ac:dyDescent="0.25">
      <c r="A447" s="17">
        <v>2018</v>
      </c>
      <c r="B447" s="17">
        <v>2783</v>
      </c>
      <c r="C447" s="18" t="s">
        <v>27</v>
      </c>
      <c r="D447" s="19">
        <v>43291</v>
      </c>
      <c r="E447" s="17">
        <v>7551</v>
      </c>
      <c r="F447" s="18" t="s">
        <v>20</v>
      </c>
      <c r="G447" s="18" t="s">
        <v>18</v>
      </c>
      <c r="H447" s="18" t="s">
        <v>42</v>
      </c>
      <c r="I447" s="17">
        <v>2017</v>
      </c>
      <c r="J447" s="17">
        <v>700</v>
      </c>
      <c r="K447" s="17">
        <v>80</v>
      </c>
      <c r="L447" s="17">
        <v>0.7</v>
      </c>
      <c r="M447" s="20">
        <v>0.26</v>
      </c>
      <c r="N447" s="21">
        <v>3.4999999999999999E-6</v>
      </c>
      <c r="O447" s="22">
        <v>8.9999999999999993E-3</v>
      </c>
      <c r="P447" s="23">
        <v>8.9999999999999996E-7</v>
      </c>
      <c r="Q447" s="20">
        <v>1.1763888283729901E-2</v>
      </c>
      <c r="R447" s="22">
        <v>5.2499997053616896E-4</v>
      </c>
      <c r="S447" s="25">
        <f>Q446-Q447</f>
        <v>0.54734490726050911</v>
      </c>
      <c r="T447" s="25">
        <f>R446-R447</f>
        <v>4.0476311899083926E-2</v>
      </c>
      <c r="U447" s="38">
        <f>S447/365</f>
        <v>1.4995750883849564E-3</v>
      </c>
      <c r="V447" s="38">
        <f>T447/365</f>
        <v>1.1089400520296966E-4</v>
      </c>
      <c r="W447" s="38">
        <f>V447*0.92</f>
        <v>1.0202248478673209E-4</v>
      </c>
      <c r="X447" s="25">
        <f>LOOKUP(G447,'Load Factor Adjustment'!$A$2:$A$15,'Load Factor Adjustment'!$D$2:$D$15)</f>
        <v>0.68571428571428572</v>
      </c>
      <c r="Y447" s="38">
        <f>U447*X447</f>
        <v>1.0282800606068272E-3</v>
      </c>
      <c r="Z447" s="38">
        <f>W447*X447</f>
        <v>6.9958275282330578E-5</v>
      </c>
    </row>
    <row r="448" spans="1:26" x14ac:dyDescent="0.25">
      <c r="A448" s="17">
        <v>2017</v>
      </c>
      <c r="B448" s="17">
        <v>2788</v>
      </c>
      <c r="C448" s="18" t="s">
        <v>27</v>
      </c>
      <c r="D448" s="19">
        <v>43291</v>
      </c>
      <c r="E448" s="17">
        <v>7564</v>
      </c>
      <c r="F448" s="18" t="s">
        <v>17</v>
      </c>
      <c r="G448" s="18" t="s">
        <v>18</v>
      </c>
      <c r="H448" s="18" t="s">
        <v>19</v>
      </c>
      <c r="I448" s="17">
        <v>1984</v>
      </c>
      <c r="J448" s="17">
        <v>200</v>
      </c>
      <c r="K448" s="17">
        <v>75</v>
      </c>
      <c r="L448" s="17">
        <v>0.7</v>
      </c>
      <c r="M448" s="20">
        <v>12.09</v>
      </c>
      <c r="N448" s="21">
        <v>2.7999999999999998E-4</v>
      </c>
      <c r="O448" s="22">
        <v>0.60499999999999998</v>
      </c>
      <c r="P448" s="23">
        <v>4.3999999999999999E-5</v>
      </c>
      <c r="Q448" s="20">
        <v>0.164560184806638</v>
      </c>
      <c r="R448" s="22">
        <v>1.08726852510116E-2</v>
      </c>
      <c r="S448" s="25"/>
      <c r="T448" s="25"/>
      <c r="U448" s="25"/>
      <c r="V448" s="25"/>
      <c r="W448" s="25"/>
    </row>
    <row r="449" spans="1:26" x14ac:dyDescent="0.25">
      <c r="A449" s="17">
        <v>2017</v>
      </c>
      <c r="B449" s="17">
        <v>2788</v>
      </c>
      <c r="C449" s="18" t="s">
        <v>27</v>
      </c>
      <c r="D449" s="19">
        <v>43291</v>
      </c>
      <c r="E449" s="17">
        <v>7565</v>
      </c>
      <c r="F449" s="18" t="s">
        <v>20</v>
      </c>
      <c r="G449" s="18" t="s">
        <v>18</v>
      </c>
      <c r="H449" s="18" t="s">
        <v>42</v>
      </c>
      <c r="I449" s="17">
        <v>2017</v>
      </c>
      <c r="J449" s="17">
        <v>200</v>
      </c>
      <c r="K449" s="17">
        <v>90</v>
      </c>
      <c r="L449" s="17">
        <v>0.7</v>
      </c>
      <c r="M449" s="20">
        <v>0.26</v>
      </c>
      <c r="N449" s="21">
        <v>3.4999999999999999E-6</v>
      </c>
      <c r="O449" s="22">
        <v>8.9999999999999993E-3</v>
      </c>
      <c r="P449" s="23">
        <v>8.9999999999999996E-7</v>
      </c>
      <c r="Q449" s="20">
        <v>3.6597220281095202E-3</v>
      </c>
      <c r="R449" s="22">
        <v>1.37499991930058E-4</v>
      </c>
      <c r="S449" s="25">
        <f>Q448-Q449</f>
        <v>0.16090046277852849</v>
      </c>
      <c r="T449" s="25">
        <f>R448-R449</f>
        <v>1.0735185259081542E-2</v>
      </c>
      <c r="U449" s="38">
        <f>S449/365</f>
        <v>4.408231856945986E-4</v>
      </c>
      <c r="V449" s="38">
        <f>T449/365</f>
        <v>2.9411466463237103E-5</v>
      </c>
      <c r="W449" s="38">
        <f>V449*0.92</f>
        <v>2.7058549146178137E-5</v>
      </c>
      <c r="X449" s="25">
        <f>LOOKUP(G449,'Load Factor Adjustment'!$A$2:$A$15,'Load Factor Adjustment'!$D$2:$D$15)</f>
        <v>0.68571428571428572</v>
      </c>
      <c r="Y449" s="38">
        <f>U449*X449</f>
        <v>3.0227875590486763E-4</v>
      </c>
      <c r="Z449" s="38">
        <f>W449*X449</f>
        <v>1.8554433700236435E-5</v>
      </c>
    </row>
    <row r="450" spans="1:26" x14ac:dyDescent="0.25">
      <c r="A450" s="17">
        <v>2018</v>
      </c>
      <c r="B450" s="17">
        <v>2795</v>
      </c>
      <c r="C450" s="18" t="s">
        <v>26</v>
      </c>
      <c r="D450" s="19">
        <v>43292</v>
      </c>
      <c r="E450" s="17">
        <v>7533</v>
      </c>
      <c r="F450" s="18" t="s">
        <v>17</v>
      </c>
      <c r="G450" s="18" t="s">
        <v>18</v>
      </c>
      <c r="H450" s="18" t="s">
        <v>38</v>
      </c>
      <c r="I450" s="17">
        <v>2006</v>
      </c>
      <c r="J450" s="17">
        <v>150</v>
      </c>
      <c r="K450" s="17">
        <v>90</v>
      </c>
      <c r="L450" s="17">
        <v>0.7</v>
      </c>
      <c r="M450" s="20">
        <v>4.75</v>
      </c>
      <c r="N450" s="21">
        <v>7.1000000000000005E-5</v>
      </c>
      <c r="O450" s="22">
        <v>0.192</v>
      </c>
      <c r="P450" s="23">
        <v>1.4100000000000001E-5</v>
      </c>
      <c r="Q450" s="20">
        <v>5.1365103350578603E-2</v>
      </c>
      <c r="R450" s="22">
        <v>2.3745312281149302E-3</v>
      </c>
      <c r="S450" s="25"/>
      <c r="T450" s="25"/>
      <c r="U450" s="25"/>
      <c r="V450" s="25"/>
      <c r="W450" s="25"/>
    </row>
    <row r="451" spans="1:26" x14ac:dyDescent="0.25">
      <c r="A451" s="17">
        <v>2018</v>
      </c>
      <c r="B451" s="17">
        <v>2795</v>
      </c>
      <c r="C451" s="18" t="s">
        <v>26</v>
      </c>
      <c r="D451" s="19">
        <v>43292</v>
      </c>
      <c r="E451" s="17">
        <v>7534</v>
      </c>
      <c r="F451" s="18" t="s">
        <v>20</v>
      </c>
      <c r="G451" s="18" t="s">
        <v>18</v>
      </c>
      <c r="H451" s="18" t="s">
        <v>42</v>
      </c>
      <c r="I451" s="17">
        <v>2018</v>
      </c>
      <c r="J451" s="17">
        <v>150</v>
      </c>
      <c r="K451" s="17">
        <v>100</v>
      </c>
      <c r="L451" s="17">
        <v>0.7</v>
      </c>
      <c r="M451" s="20">
        <v>0.26</v>
      </c>
      <c r="N451" s="21">
        <v>3.9999999999999998E-6</v>
      </c>
      <c r="O451" s="22">
        <v>8.9999999999999993E-3</v>
      </c>
      <c r="P451" s="23">
        <v>3.9999999999999998E-7</v>
      </c>
      <c r="Q451" s="20">
        <v>3.0439813191761502E-3</v>
      </c>
      <c r="R451" s="22">
        <v>1.07638882612241E-4</v>
      </c>
      <c r="S451" s="25">
        <f>Q450-Q451</f>
        <v>4.8321122031402451E-2</v>
      </c>
      <c r="T451" s="25">
        <f>R450-R451</f>
        <v>2.2668923455026893E-3</v>
      </c>
      <c r="U451" s="38">
        <f>S451/365</f>
        <v>1.3238663570247248E-4</v>
      </c>
      <c r="V451" s="38">
        <f>T451/365</f>
        <v>6.2106639602813405E-6</v>
      </c>
      <c r="W451" s="38">
        <f>V451*0.92</f>
        <v>5.7138108434588334E-6</v>
      </c>
      <c r="X451" s="25">
        <f>LOOKUP(G451,'Load Factor Adjustment'!$A$2:$A$15,'Load Factor Adjustment'!$D$2:$D$15)</f>
        <v>0.68571428571428572</v>
      </c>
      <c r="Y451" s="38">
        <f>U451*X451</f>
        <v>9.0779407338838271E-5</v>
      </c>
      <c r="Z451" s="38">
        <f>W451*X451</f>
        <v>3.9180417212289145E-6</v>
      </c>
    </row>
    <row r="452" spans="1:26" x14ac:dyDescent="0.25">
      <c r="A452" s="17">
        <v>2017</v>
      </c>
      <c r="B452" s="17">
        <v>2760</v>
      </c>
      <c r="C452" s="18" t="s">
        <v>25</v>
      </c>
      <c r="D452" s="19">
        <v>43293</v>
      </c>
      <c r="E452" s="17">
        <v>7606</v>
      </c>
      <c r="F452" s="18" t="s">
        <v>17</v>
      </c>
      <c r="G452" s="18" t="s">
        <v>18</v>
      </c>
      <c r="H452" s="18" t="s">
        <v>19</v>
      </c>
      <c r="I452" s="17">
        <v>1976</v>
      </c>
      <c r="J452" s="17">
        <v>200</v>
      </c>
      <c r="K452" s="17">
        <v>50</v>
      </c>
      <c r="L452" s="17">
        <v>0.7</v>
      </c>
      <c r="M452" s="20">
        <v>12.09</v>
      </c>
      <c r="N452" s="21">
        <v>2.7999999999999998E-4</v>
      </c>
      <c r="O452" s="22">
        <v>0.60499999999999998</v>
      </c>
      <c r="P452" s="23">
        <v>4.3999999999999999E-5</v>
      </c>
      <c r="Q452" s="20">
        <v>0.113163580028008</v>
      </c>
      <c r="R452" s="22">
        <v>7.79166670554281E-3</v>
      </c>
      <c r="S452" s="25"/>
      <c r="T452" s="25"/>
      <c r="U452" s="25"/>
      <c r="V452" s="25"/>
      <c r="W452" s="25"/>
    </row>
    <row r="453" spans="1:26" x14ac:dyDescent="0.25">
      <c r="A453" s="17">
        <v>2017</v>
      </c>
      <c r="B453" s="17">
        <v>2760</v>
      </c>
      <c r="C453" s="18" t="s">
        <v>25</v>
      </c>
      <c r="D453" s="19">
        <v>43293</v>
      </c>
      <c r="E453" s="17">
        <v>7607</v>
      </c>
      <c r="F453" s="18" t="s">
        <v>20</v>
      </c>
      <c r="G453" s="18" t="s">
        <v>18</v>
      </c>
      <c r="H453" s="18" t="s">
        <v>42</v>
      </c>
      <c r="I453" s="17">
        <v>2016</v>
      </c>
      <c r="J453" s="17">
        <v>200</v>
      </c>
      <c r="K453" s="17">
        <v>60</v>
      </c>
      <c r="L453" s="17">
        <v>0.7</v>
      </c>
      <c r="M453" s="20">
        <v>2.74</v>
      </c>
      <c r="N453" s="21">
        <v>3.6000000000000001E-5</v>
      </c>
      <c r="O453" s="22">
        <v>8.9999999999999993E-3</v>
      </c>
      <c r="P453" s="23">
        <v>8.9999999999999996E-7</v>
      </c>
      <c r="Q453" s="20">
        <v>2.57037033660657E-2</v>
      </c>
      <c r="R453" s="22">
        <v>9.1666661286705299E-5</v>
      </c>
      <c r="S453" s="25">
        <f>Q452-Q453</f>
        <v>8.7459876661942298E-2</v>
      </c>
      <c r="T453" s="25">
        <f>R452-R453</f>
        <v>7.7000000442561051E-3</v>
      </c>
      <c r="U453" s="38">
        <f>S453/365</f>
        <v>2.3961610044367752E-4</v>
      </c>
      <c r="V453" s="38">
        <f>T453/365</f>
        <v>2.1095890532208505E-5</v>
      </c>
      <c r="W453" s="38">
        <f>V453*0.92</f>
        <v>1.9408219289631827E-5</v>
      </c>
      <c r="X453" s="25">
        <f>LOOKUP(G453,'Load Factor Adjustment'!$A$2:$A$15,'Load Factor Adjustment'!$D$2:$D$15)</f>
        <v>0.68571428571428572</v>
      </c>
      <c r="Y453" s="38">
        <f>U453*X453</f>
        <v>1.6430818316137889E-4</v>
      </c>
      <c r="Z453" s="38">
        <f>W453*X453</f>
        <v>1.3308493227176111E-5</v>
      </c>
    </row>
    <row r="454" spans="1:26" x14ac:dyDescent="0.25">
      <c r="A454" s="17">
        <v>2018</v>
      </c>
      <c r="B454" s="17">
        <v>2750</v>
      </c>
      <c r="C454" s="18" t="s">
        <v>25</v>
      </c>
      <c r="D454" s="19">
        <v>43294</v>
      </c>
      <c r="E454" s="17">
        <v>7626</v>
      </c>
      <c r="F454" s="18" t="s">
        <v>17</v>
      </c>
      <c r="G454" s="18" t="s">
        <v>18</v>
      </c>
      <c r="H454" s="18" t="s">
        <v>19</v>
      </c>
      <c r="I454" s="17">
        <v>1988</v>
      </c>
      <c r="J454" s="17">
        <v>300</v>
      </c>
      <c r="K454" s="17">
        <v>97</v>
      </c>
      <c r="L454" s="17">
        <v>0.7</v>
      </c>
      <c r="M454" s="20">
        <v>8.17</v>
      </c>
      <c r="N454" s="21">
        <v>1.9000000000000001E-4</v>
      </c>
      <c r="O454" s="22">
        <v>0.47899999999999998</v>
      </c>
      <c r="P454" s="23">
        <v>3.6100000000000003E-5</v>
      </c>
      <c r="Q454" s="20">
        <v>0.22824189741578499</v>
      </c>
      <c r="R454" s="22">
        <v>1.9266399805066899E-2</v>
      </c>
      <c r="S454" s="25"/>
      <c r="T454" s="25"/>
      <c r="U454" s="25"/>
      <c r="V454" s="25"/>
      <c r="W454" s="25"/>
    </row>
    <row r="455" spans="1:26" x14ac:dyDescent="0.25">
      <c r="A455" s="17">
        <v>2018</v>
      </c>
      <c r="B455" s="17">
        <v>2750</v>
      </c>
      <c r="C455" s="18" t="s">
        <v>25</v>
      </c>
      <c r="D455" s="19">
        <v>43294</v>
      </c>
      <c r="E455" s="17">
        <v>7627</v>
      </c>
      <c r="F455" s="18" t="s">
        <v>20</v>
      </c>
      <c r="G455" s="18" t="s">
        <v>18</v>
      </c>
      <c r="H455" s="18" t="s">
        <v>42</v>
      </c>
      <c r="I455" s="17">
        <v>2017</v>
      </c>
      <c r="J455" s="17">
        <v>300</v>
      </c>
      <c r="K455" s="17">
        <v>115</v>
      </c>
      <c r="L455" s="17">
        <v>0.7</v>
      </c>
      <c r="M455" s="20">
        <v>0.26</v>
      </c>
      <c r="N455" s="21">
        <v>3.9999999999999998E-6</v>
      </c>
      <c r="O455" s="22">
        <v>8.9999999999999993E-3</v>
      </c>
      <c r="P455" s="23">
        <v>3.9999999999999998E-7</v>
      </c>
      <c r="Q455" s="20">
        <v>7.0810181436546001E-3</v>
      </c>
      <c r="R455" s="22">
        <v>2.5555554107658802E-4</v>
      </c>
      <c r="S455" s="25">
        <f>Q454-Q455</f>
        <v>0.22116087927213038</v>
      </c>
      <c r="T455" s="25">
        <f>R454-R455</f>
        <v>1.9010844263990311E-2</v>
      </c>
      <c r="U455" s="38">
        <f>S455/365</f>
        <v>6.0592021718391888E-4</v>
      </c>
      <c r="V455" s="38">
        <f>T455/365</f>
        <v>5.208450483285017E-5</v>
      </c>
      <c r="W455" s="38">
        <f>V455*0.92</f>
        <v>4.7917744446222158E-5</v>
      </c>
      <c r="X455" s="25">
        <f>LOOKUP(G455,'Load Factor Adjustment'!$A$2:$A$15,'Load Factor Adjustment'!$D$2:$D$15)</f>
        <v>0.68571428571428572</v>
      </c>
      <c r="Y455" s="38">
        <f>U455*X455</f>
        <v>4.1548814892611579E-4</v>
      </c>
      <c r="Z455" s="38">
        <f>W455*X455</f>
        <v>3.2857881905980908E-5</v>
      </c>
    </row>
    <row r="456" spans="1:26" x14ac:dyDescent="0.25">
      <c r="A456" s="17">
        <v>2018</v>
      </c>
      <c r="B456" s="17">
        <v>2810</v>
      </c>
      <c r="C456" s="18" t="s">
        <v>16</v>
      </c>
      <c r="D456" s="19">
        <v>43294</v>
      </c>
      <c r="E456" s="17">
        <v>7653</v>
      </c>
      <c r="F456" s="18" t="s">
        <v>17</v>
      </c>
      <c r="G456" s="18" t="s">
        <v>18</v>
      </c>
      <c r="H456" s="18" t="s">
        <v>19</v>
      </c>
      <c r="I456" s="17">
        <v>1969</v>
      </c>
      <c r="J456" s="17">
        <v>500</v>
      </c>
      <c r="K456" s="17">
        <v>110</v>
      </c>
      <c r="L456" s="17">
        <v>0.7</v>
      </c>
      <c r="M456" s="20">
        <v>12.09</v>
      </c>
      <c r="N456" s="21">
        <v>2.7999999999999998E-4</v>
      </c>
      <c r="O456" s="22">
        <v>0.60499999999999998</v>
      </c>
      <c r="P456" s="23">
        <v>4.3999999999999999E-5</v>
      </c>
      <c r="Q456" s="20">
        <v>0.65567129541435298</v>
      </c>
      <c r="R456" s="22">
        <v>4.8082561894010702E-2</v>
      </c>
      <c r="S456" s="25"/>
      <c r="T456" s="25"/>
      <c r="U456" s="25"/>
      <c r="V456" s="25"/>
      <c r="W456" s="25"/>
    </row>
    <row r="457" spans="1:26" x14ac:dyDescent="0.25">
      <c r="A457" s="17">
        <v>2018</v>
      </c>
      <c r="B457" s="17">
        <v>2810</v>
      </c>
      <c r="C457" s="18" t="s">
        <v>16</v>
      </c>
      <c r="D457" s="19">
        <v>43294</v>
      </c>
      <c r="E457" s="17">
        <v>7654</v>
      </c>
      <c r="F457" s="18" t="s">
        <v>20</v>
      </c>
      <c r="G457" s="18" t="s">
        <v>18</v>
      </c>
      <c r="H457" s="18" t="s">
        <v>42</v>
      </c>
      <c r="I457" s="17">
        <v>2018</v>
      </c>
      <c r="J457" s="17">
        <v>500</v>
      </c>
      <c r="K457" s="17">
        <v>120</v>
      </c>
      <c r="L457" s="17">
        <v>0.7</v>
      </c>
      <c r="M457" s="20">
        <v>0.26</v>
      </c>
      <c r="N457" s="21">
        <v>3.9999999999999998E-6</v>
      </c>
      <c r="O457" s="22">
        <v>8.9999999999999993E-3</v>
      </c>
      <c r="P457" s="23">
        <v>3.9999999999999998E-7</v>
      </c>
      <c r="Q457" s="20">
        <v>1.2499999344441501E-2</v>
      </c>
      <c r="R457" s="22">
        <v>4.62962937683191E-4</v>
      </c>
      <c r="S457" s="25">
        <f>Q456-Q457</f>
        <v>0.64317129606991152</v>
      </c>
      <c r="T457" s="25">
        <f>R456-R457</f>
        <v>4.7619598956327509E-2</v>
      </c>
      <c r="U457" s="38">
        <f>S457/365</f>
        <v>1.7621131399175659E-3</v>
      </c>
      <c r="V457" s="38">
        <f>T457/365</f>
        <v>1.304646546748699E-4</v>
      </c>
      <c r="W457" s="38">
        <f>V457*0.92</f>
        <v>1.2002748230088031E-4</v>
      </c>
      <c r="X457" s="25">
        <f>LOOKUP(G457,'Load Factor Adjustment'!$A$2:$A$15,'Load Factor Adjustment'!$D$2:$D$15)</f>
        <v>0.68571428571428572</v>
      </c>
      <c r="Y457" s="38">
        <f>U457*X457</f>
        <v>1.2083061530863309E-3</v>
      </c>
      <c r="Z457" s="38">
        <f>W457*X457</f>
        <v>8.2304559292032219E-5</v>
      </c>
    </row>
    <row r="458" spans="1:26" x14ac:dyDescent="0.25">
      <c r="A458" s="17">
        <v>2018</v>
      </c>
      <c r="B458" s="17">
        <v>2784</v>
      </c>
      <c r="C458" s="18" t="s">
        <v>27</v>
      </c>
      <c r="D458" s="19">
        <v>43297</v>
      </c>
      <c r="E458" s="17">
        <v>7548</v>
      </c>
      <c r="F458" s="18" t="s">
        <v>17</v>
      </c>
      <c r="G458" s="18" t="s">
        <v>18</v>
      </c>
      <c r="H458" s="18" t="s">
        <v>19</v>
      </c>
      <c r="I458" s="17">
        <v>1981</v>
      </c>
      <c r="J458" s="17">
        <v>300</v>
      </c>
      <c r="K458" s="17">
        <v>73</v>
      </c>
      <c r="L458" s="17">
        <v>0.7</v>
      </c>
      <c r="M458" s="20">
        <v>12.09</v>
      </c>
      <c r="N458" s="21">
        <v>2.7999999999999998E-4</v>
      </c>
      <c r="O458" s="22">
        <v>0.60499999999999998</v>
      </c>
      <c r="P458" s="23">
        <v>4.3999999999999999E-5</v>
      </c>
      <c r="Q458" s="20">
        <v>0.26107638853771498</v>
      </c>
      <c r="R458" s="22">
        <v>1.9145601917797E-2</v>
      </c>
      <c r="S458" s="25"/>
      <c r="T458" s="25"/>
      <c r="U458" s="25"/>
      <c r="V458" s="25"/>
      <c r="W458" s="25"/>
    </row>
    <row r="459" spans="1:26" x14ac:dyDescent="0.25">
      <c r="A459" s="17">
        <v>2018</v>
      </c>
      <c r="B459" s="17">
        <v>2784</v>
      </c>
      <c r="C459" s="18" t="s">
        <v>27</v>
      </c>
      <c r="D459" s="19">
        <v>43297</v>
      </c>
      <c r="E459" s="17">
        <v>7549</v>
      </c>
      <c r="F459" s="18" t="s">
        <v>20</v>
      </c>
      <c r="G459" s="18" t="s">
        <v>18</v>
      </c>
      <c r="H459" s="18" t="s">
        <v>42</v>
      </c>
      <c r="I459" s="17">
        <v>2016</v>
      </c>
      <c r="J459" s="17">
        <v>300</v>
      </c>
      <c r="K459" s="17">
        <v>86</v>
      </c>
      <c r="L459" s="17">
        <v>0.7</v>
      </c>
      <c r="M459" s="20">
        <v>0.26</v>
      </c>
      <c r="N459" s="21">
        <v>3.4999999999999999E-6</v>
      </c>
      <c r="O459" s="22">
        <v>8.9999999999999993E-3</v>
      </c>
      <c r="P459" s="23">
        <v>8.9999999999999996E-7</v>
      </c>
      <c r="Q459" s="20">
        <v>5.2804395364711701E-3</v>
      </c>
      <c r="R459" s="22">
        <v>2.0604165469825201E-4</v>
      </c>
      <c r="S459" s="25">
        <f>Q458-Q459</f>
        <v>0.25579594900124381</v>
      </c>
      <c r="T459" s="25">
        <f>R458-R459</f>
        <v>1.8939560263098749E-2</v>
      </c>
      <c r="U459" s="38">
        <f>S459/365</f>
        <v>7.0081081918148985E-4</v>
      </c>
      <c r="V459" s="38">
        <f>T459/365</f>
        <v>5.1889206200270547E-5</v>
      </c>
      <c r="W459" s="38">
        <f>V459*0.92</f>
        <v>4.7738069704248906E-5</v>
      </c>
      <c r="X459" s="25">
        <f>LOOKUP(G459,'Load Factor Adjustment'!$A$2:$A$15,'Load Factor Adjustment'!$D$2:$D$15)</f>
        <v>0.68571428571428572</v>
      </c>
      <c r="Y459" s="38">
        <f>U459*X459</f>
        <v>4.8055599029587874E-4</v>
      </c>
      <c r="Z459" s="38">
        <f>W459*X459</f>
        <v>3.2734676368627822E-5</v>
      </c>
    </row>
    <row r="460" spans="1:26" x14ac:dyDescent="0.25">
      <c r="A460" s="17">
        <v>2018</v>
      </c>
      <c r="B460" s="17">
        <v>2787</v>
      </c>
      <c r="C460" s="18" t="s">
        <v>27</v>
      </c>
      <c r="D460" s="19">
        <v>43297</v>
      </c>
      <c r="E460" s="17">
        <v>7566</v>
      </c>
      <c r="F460" s="18" t="s">
        <v>17</v>
      </c>
      <c r="G460" s="18" t="s">
        <v>18</v>
      </c>
      <c r="H460" s="18" t="s">
        <v>32</v>
      </c>
      <c r="I460" s="17">
        <v>2000</v>
      </c>
      <c r="J460" s="17">
        <v>150</v>
      </c>
      <c r="K460" s="17">
        <v>97</v>
      </c>
      <c r="L460" s="17">
        <v>0.7</v>
      </c>
      <c r="M460" s="20">
        <v>6.54</v>
      </c>
      <c r="N460" s="21">
        <v>1.4999999999999999E-4</v>
      </c>
      <c r="O460" s="22">
        <v>0.55200000000000005</v>
      </c>
      <c r="P460" s="23">
        <v>4.0200000000000001E-5</v>
      </c>
      <c r="Q460" s="20">
        <v>7.9233505442790703E-2</v>
      </c>
      <c r="R460" s="22">
        <v>7.7542740381001604E-3</v>
      </c>
      <c r="S460" s="25"/>
      <c r="T460" s="25"/>
      <c r="U460" s="25"/>
      <c r="V460" s="25"/>
      <c r="W460" s="25"/>
    </row>
    <row r="461" spans="1:26" x14ac:dyDescent="0.25">
      <c r="A461" s="17">
        <v>2018</v>
      </c>
      <c r="B461" s="17">
        <v>2787</v>
      </c>
      <c r="C461" s="18" t="s">
        <v>27</v>
      </c>
      <c r="D461" s="19">
        <v>43297</v>
      </c>
      <c r="E461" s="17">
        <v>7567</v>
      </c>
      <c r="F461" s="18" t="s">
        <v>20</v>
      </c>
      <c r="G461" s="18" t="s">
        <v>18</v>
      </c>
      <c r="H461" s="18" t="s">
        <v>42</v>
      </c>
      <c r="I461" s="17">
        <v>2018</v>
      </c>
      <c r="J461" s="17">
        <v>150</v>
      </c>
      <c r="K461" s="17">
        <v>97</v>
      </c>
      <c r="L461" s="17">
        <v>0.7</v>
      </c>
      <c r="M461" s="20">
        <v>0.26</v>
      </c>
      <c r="N461" s="21">
        <v>3.4999999999999999E-6</v>
      </c>
      <c r="O461" s="22">
        <v>8.9999999999999993E-3</v>
      </c>
      <c r="P461" s="23">
        <v>8.9999999999999996E-7</v>
      </c>
      <c r="Q461" s="20">
        <v>2.9484518107173799E-3</v>
      </c>
      <c r="R461" s="22">
        <v>1.08619785256677E-4</v>
      </c>
      <c r="S461" s="25">
        <f>Q460-Q461</f>
        <v>7.628505363207333E-2</v>
      </c>
      <c r="T461" s="25">
        <f>R460-R461</f>
        <v>7.6456542528434831E-3</v>
      </c>
      <c r="U461" s="38">
        <f>S461/365</f>
        <v>2.090001469371872E-4</v>
      </c>
      <c r="V461" s="38">
        <f>T461/365</f>
        <v>2.0946997952995844E-5</v>
      </c>
      <c r="W461" s="38">
        <f>V461*0.92</f>
        <v>1.9271238116756177E-5</v>
      </c>
      <c r="X461" s="25">
        <f>LOOKUP(G461,'Load Factor Adjustment'!$A$2:$A$15,'Load Factor Adjustment'!$D$2:$D$15)</f>
        <v>0.68571428571428572</v>
      </c>
      <c r="Y461" s="38">
        <f>U461*X461</f>
        <v>1.4331438647121407E-4</v>
      </c>
      <c r="Z461" s="38">
        <f>W461*X461</f>
        <v>1.3214563280061379E-5</v>
      </c>
    </row>
    <row r="462" spans="1:26" x14ac:dyDescent="0.25">
      <c r="A462" s="17">
        <v>2018</v>
      </c>
      <c r="B462" s="17">
        <v>2775</v>
      </c>
      <c r="C462" s="18" t="s">
        <v>27</v>
      </c>
      <c r="D462" s="19">
        <v>43298</v>
      </c>
      <c r="E462" s="17">
        <v>7574</v>
      </c>
      <c r="F462" s="18" t="s">
        <v>17</v>
      </c>
      <c r="G462" s="18" t="s">
        <v>37</v>
      </c>
      <c r="H462" s="18" t="s">
        <v>32</v>
      </c>
      <c r="I462" s="17">
        <v>2002</v>
      </c>
      <c r="J462" s="17">
        <v>500</v>
      </c>
      <c r="K462" s="17">
        <v>140</v>
      </c>
      <c r="L462" s="17">
        <v>0.51</v>
      </c>
      <c r="M462" s="20">
        <v>6.54</v>
      </c>
      <c r="N462" s="21">
        <v>1.4999999999999999E-4</v>
      </c>
      <c r="O462" s="22">
        <v>0.30399999999999999</v>
      </c>
      <c r="P462" s="23">
        <v>2.2099999999999998E-5</v>
      </c>
      <c r="Q462" s="20">
        <v>0.31934027324897402</v>
      </c>
      <c r="R462" s="22">
        <v>2.1094559040085899E-2</v>
      </c>
      <c r="S462" s="25"/>
      <c r="T462" s="25"/>
      <c r="U462" s="25"/>
      <c r="V462" s="25"/>
      <c r="W462" s="25"/>
    </row>
    <row r="463" spans="1:26" x14ac:dyDescent="0.25">
      <c r="A463" s="17">
        <v>2018</v>
      </c>
      <c r="B463" s="17">
        <v>2775</v>
      </c>
      <c r="C463" s="18" t="s">
        <v>27</v>
      </c>
      <c r="D463" s="19">
        <v>43298</v>
      </c>
      <c r="E463" s="17">
        <v>7575</v>
      </c>
      <c r="F463" s="18" t="s">
        <v>20</v>
      </c>
      <c r="G463" s="18" t="s">
        <v>37</v>
      </c>
      <c r="H463" s="18" t="s">
        <v>42</v>
      </c>
      <c r="I463" s="17">
        <v>2017</v>
      </c>
      <c r="J463" s="17">
        <v>500</v>
      </c>
      <c r="K463" s="17">
        <v>174</v>
      </c>
      <c r="L463" s="17">
        <v>0.51</v>
      </c>
      <c r="M463" s="20">
        <v>0.26</v>
      </c>
      <c r="N463" s="21">
        <v>3.9999999999999998E-6</v>
      </c>
      <c r="O463" s="22">
        <v>8.9999999999999993E-3</v>
      </c>
      <c r="P463" s="23">
        <v>3.9999999999999998E-7</v>
      </c>
      <c r="Q463" s="20">
        <v>1.32053564282588E-2</v>
      </c>
      <c r="R463" s="22">
        <v>4.8908727406444901E-4</v>
      </c>
      <c r="S463" s="25">
        <f>Q462-Q463</f>
        <v>0.3061349168207152</v>
      </c>
      <c r="T463" s="25">
        <f>R462-R463</f>
        <v>2.0605471766021451E-2</v>
      </c>
      <c r="U463" s="38">
        <f>S463/365</f>
        <v>8.3872579950880878E-4</v>
      </c>
      <c r="V463" s="38">
        <f>T463/365</f>
        <v>5.6453347304168358E-5</v>
      </c>
      <c r="W463" s="38">
        <f>V463*0.92</f>
        <v>5.1937079519834891E-5</v>
      </c>
      <c r="X463" s="25">
        <f>LOOKUP(G463,'Load Factor Adjustment'!$A$2:$A$15,'Load Factor Adjustment'!$D$2:$D$15)</f>
        <v>0.78431372549019607</v>
      </c>
      <c r="Y463" s="38">
        <f>U463*X463</f>
        <v>6.5782415647749708E-4</v>
      </c>
      <c r="Z463" s="38">
        <f>W463*X463</f>
        <v>4.0734964329282266E-5</v>
      </c>
    </row>
    <row r="464" spans="1:26" x14ac:dyDescent="0.25">
      <c r="A464" s="17">
        <v>2018</v>
      </c>
      <c r="B464" s="17">
        <v>2785</v>
      </c>
      <c r="C464" s="18" t="s">
        <v>27</v>
      </c>
      <c r="D464" s="19">
        <v>43298</v>
      </c>
      <c r="E464" s="17">
        <v>7546</v>
      </c>
      <c r="F464" s="18" t="s">
        <v>17</v>
      </c>
      <c r="G464" s="18" t="s">
        <v>18</v>
      </c>
      <c r="H464" s="18" t="s">
        <v>19</v>
      </c>
      <c r="I464" s="17">
        <v>1978</v>
      </c>
      <c r="J464" s="17">
        <v>200</v>
      </c>
      <c r="K464" s="17">
        <v>48</v>
      </c>
      <c r="L464" s="17">
        <v>0.7</v>
      </c>
      <c r="M464" s="20">
        <v>6.51</v>
      </c>
      <c r="N464" s="21">
        <v>9.7999999999999997E-5</v>
      </c>
      <c r="O464" s="22">
        <v>0.54700000000000004</v>
      </c>
      <c r="P464" s="23">
        <v>4.2400000000000001E-5</v>
      </c>
      <c r="Q464" s="20">
        <v>5.4755556104942697E-2</v>
      </c>
      <c r="R464" s="22">
        <v>6.8785182725613001E-3</v>
      </c>
      <c r="S464" s="25"/>
      <c r="T464" s="25"/>
      <c r="U464" s="25"/>
      <c r="V464" s="25"/>
      <c r="W464" s="25"/>
    </row>
    <row r="465" spans="1:26" x14ac:dyDescent="0.25">
      <c r="A465" s="17">
        <v>2018</v>
      </c>
      <c r="B465" s="17">
        <v>2785</v>
      </c>
      <c r="C465" s="18" t="s">
        <v>27</v>
      </c>
      <c r="D465" s="19">
        <v>43298</v>
      </c>
      <c r="E465" s="17">
        <v>7547</v>
      </c>
      <c r="F465" s="18" t="s">
        <v>20</v>
      </c>
      <c r="G465" s="18" t="s">
        <v>18</v>
      </c>
      <c r="H465" s="18" t="s">
        <v>42</v>
      </c>
      <c r="I465" s="17">
        <v>2017</v>
      </c>
      <c r="J465" s="17">
        <v>200</v>
      </c>
      <c r="K465" s="17">
        <v>58</v>
      </c>
      <c r="L465" s="17">
        <v>0.7</v>
      </c>
      <c r="M465" s="20">
        <v>2.74</v>
      </c>
      <c r="N465" s="21">
        <v>3.6000000000000001E-5</v>
      </c>
      <c r="O465" s="22">
        <v>8.9999999999999993E-3</v>
      </c>
      <c r="P465" s="23">
        <v>8.9999999999999996E-7</v>
      </c>
      <c r="Q465" s="20">
        <v>2.4846913253863501E-2</v>
      </c>
      <c r="R465" s="22">
        <v>8.8611105910481796E-5</v>
      </c>
      <c r="S465" s="25">
        <f>Q464-Q465</f>
        <v>2.9908642851079196E-2</v>
      </c>
      <c r="T465" s="25">
        <f>R464-R465</f>
        <v>6.7899071666508186E-3</v>
      </c>
      <c r="U465" s="38">
        <f>S465/365</f>
        <v>8.194148726323068E-5</v>
      </c>
      <c r="V465" s="38">
        <f>T465/365</f>
        <v>1.8602485388084434E-5</v>
      </c>
      <c r="W465" s="38">
        <f>V465*0.92</f>
        <v>1.711428655703768E-5</v>
      </c>
      <c r="X465" s="25">
        <f>LOOKUP(G465,'Load Factor Adjustment'!$A$2:$A$15,'Load Factor Adjustment'!$D$2:$D$15)</f>
        <v>0.68571428571428572</v>
      </c>
      <c r="Y465" s="38">
        <f>U465*X465</f>
        <v>5.6188448409072465E-5</v>
      </c>
      <c r="Z465" s="38">
        <f>W465*X465</f>
        <v>1.1735510781968695E-5</v>
      </c>
    </row>
    <row r="466" spans="1:26" x14ac:dyDescent="0.25">
      <c r="A466" s="17">
        <v>2018</v>
      </c>
      <c r="B466" s="17">
        <v>2830</v>
      </c>
      <c r="C466" s="18" t="s">
        <v>28</v>
      </c>
      <c r="D466" s="19">
        <v>43298</v>
      </c>
      <c r="E466" s="17">
        <v>7517</v>
      </c>
      <c r="F466" s="18" t="s">
        <v>17</v>
      </c>
      <c r="G466" s="18" t="s">
        <v>18</v>
      </c>
      <c r="H466" s="18" t="s">
        <v>19</v>
      </c>
      <c r="I466" s="17">
        <v>1994</v>
      </c>
      <c r="J466" s="17">
        <v>300</v>
      </c>
      <c r="K466" s="17">
        <v>108</v>
      </c>
      <c r="L466" s="17">
        <v>0.7</v>
      </c>
      <c r="M466" s="20">
        <v>8.17</v>
      </c>
      <c r="N466" s="21">
        <v>1.9000000000000001E-4</v>
      </c>
      <c r="O466" s="22">
        <v>0.47899999999999998</v>
      </c>
      <c r="P466" s="23">
        <v>3.6100000000000003E-5</v>
      </c>
      <c r="Q466" s="20">
        <v>0.245574999055055</v>
      </c>
      <c r="R466" s="22">
        <v>1.9826749367305298E-2</v>
      </c>
      <c r="S466" s="25"/>
      <c r="T466" s="25"/>
      <c r="U466" s="25"/>
      <c r="V466" s="25"/>
      <c r="W466" s="25"/>
    </row>
    <row r="467" spans="1:26" x14ac:dyDescent="0.25">
      <c r="A467" s="17">
        <v>2018</v>
      </c>
      <c r="B467" s="17">
        <v>2830</v>
      </c>
      <c r="C467" s="18" t="s">
        <v>28</v>
      </c>
      <c r="D467" s="19">
        <v>43298</v>
      </c>
      <c r="E467" s="17">
        <v>7518</v>
      </c>
      <c r="F467" s="18" t="s">
        <v>20</v>
      </c>
      <c r="G467" s="18" t="s">
        <v>18</v>
      </c>
      <c r="H467" s="18" t="s">
        <v>42</v>
      </c>
      <c r="I467" s="17">
        <v>2017</v>
      </c>
      <c r="J467" s="17">
        <v>300</v>
      </c>
      <c r="K467" s="17">
        <v>115</v>
      </c>
      <c r="L467" s="17">
        <v>0.7</v>
      </c>
      <c r="M467" s="20">
        <v>0.26</v>
      </c>
      <c r="N467" s="21">
        <v>3.9999999999999998E-6</v>
      </c>
      <c r="O467" s="22">
        <v>8.9999999999999993E-3</v>
      </c>
      <c r="P467" s="23">
        <v>3.9999999999999998E-7</v>
      </c>
      <c r="Q467" s="20">
        <v>7.0810181436546001E-3</v>
      </c>
      <c r="R467" s="22">
        <v>2.5555554107658802E-4</v>
      </c>
      <c r="S467" s="25">
        <f>Q466-Q467</f>
        <v>0.23849398091140039</v>
      </c>
      <c r="T467" s="25">
        <f>R466-R467</f>
        <v>1.9571193826228711E-2</v>
      </c>
      <c r="U467" s="38">
        <f>S467/365</f>
        <v>6.5340816688054905E-4</v>
      </c>
      <c r="V467" s="38">
        <f>T467/365</f>
        <v>5.3619709112955369E-5</v>
      </c>
      <c r="W467" s="38">
        <f>V467*0.92</f>
        <v>4.9330132383918942E-5</v>
      </c>
      <c r="X467" s="25">
        <f>LOOKUP(G467,'Load Factor Adjustment'!$A$2:$A$15,'Load Factor Adjustment'!$D$2:$D$15)</f>
        <v>0.68571428571428572</v>
      </c>
      <c r="Y467" s="38">
        <f>U467*X467</f>
        <v>4.4805131443237649E-4</v>
      </c>
      <c r="Z467" s="38">
        <f>W467*X467</f>
        <v>3.3826376491830134E-5</v>
      </c>
    </row>
    <row r="468" spans="1:26" x14ac:dyDescent="0.25">
      <c r="A468" s="17">
        <v>2018</v>
      </c>
      <c r="B468" s="17">
        <v>2794</v>
      </c>
      <c r="C468" s="18" t="s">
        <v>26</v>
      </c>
      <c r="D468" s="19">
        <v>43300</v>
      </c>
      <c r="E468" s="17">
        <v>7535</v>
      </c>
      <c r="F468" s="18" t="s">
        <v>17</v>
      </c>
      <c r="G468" s="18" t="s">
        <v>18</v>
      </c>
      <c r="H468" s="18" t="s">
        <v>19</v>
      </c>
      <c r="I468" s="17">
        <v>1988</v>
      </c>
      <c r="J468" s="17">
        <v>600</v>
      </c>
      <c r="K468" s="17">
        <v>82</v>
      </c>
      <c r="L468" s="17">
        <v>0.7</v>
      </c>
      <c r="M468" s="20">
        <v>8.17</v>
      </c>
      <c r="N468" s="21">
        <v>1.9000000000000001E-4</v>
      </c>
      <c r="O468" s="22">
        <v>0.47899999999999998</v>
      </c>
      <c r="P468" s="23">
        <v>3.6100000000000003E-5</v>
      </c>
      <c r="Q468" s="20">
        <v>0.39671296188865302</v>
      </c>
      <c r="R468" s="22">
        <v>3.4629813576195302E-2</v>
      </c>
      <c r="S468" s="25"/>
      <c r="T468" s="25"/>
      <c r="U468" s="25"/>
      <c r="V468" s="25"/>
      <c r="W468" s="25"/>
    </row>
    <row r="469" spans="1:26" x14ac:dyDescent="0.25">
      <c r="A469" s="17">
        <v>2018</v>
      </c>
      <c r="B469" s="17">
        <v>2794</v>
      </c>
      <c r="C469" s="18" t="s">
        <v>26</v>
      </c>
      <c r="D469" s="19">
        <v>43300</v>
      </c>
      <c r="E469" s="17">
        <v>7536</v>
      </c>
      <c r="F469" s="18" t="s">
        <v>20</v>
      </c>
      <c r="G469" s="18" t="s">
        <v>18</v>
      </c>
      <c r="H469" s="18" t="s">
        <v>42</v>
      </c>
      <c r="I469" s="17">
        <v>2016</v>
      </c>
      <c r="J469" s="17">
        <v>600</v>
      </c>
      <c r="K469" s="17">
        <v>98</v>
      </c>
      <c r="L469" s="17">
        <v>0.7</v>
      </c>
      <c r="M469" s="20">
        <v>2.74</v>
      </c>
      <c r="N469" s="21">
        <v>3.6000000000000001E-5</v>
      </c>
      <c r="O469" s="22">
        <v>0.112</v>
      </c>
      <c r="P469" s="23">
        <v>7.9999999999999996E-6</v>
      </c>
      <c r="Q469" s="20">
        <v>0.12921481322030201</v>
      </c>
      <c r="R469" s="22">
        <v>6.1703704193889304E-3</v>
      </c>
      <c r="S469" s="25">
        <f>Q468-Q469</f>
        <v>0.26749814866835098</v>
      </c>
      <c r="T469" s="25">
        <f>R468-R469</f>
        <v>2.8459443156806371E-2</v>
      </c>
      <c r="U469" s="38">
        <f>S469/365</f>
        <v>7.3287164018726297E-4</v>
      </c>
      <c r="V469" s="38">
        <f>T469/365</f>
        <v>7.7971077141935258E-5</v>
      </c>
      <c r="W469" s="38">
        <f>V469*0.92</f>
        <v>7.173339097058044E-5</v>
      </c>
      <c r="X469" s="25">
        <f>LOOKUP(G469,'Load Factor Adjustment'!$A$2:$A$15,'Load Factor Adjustment'!$D$2:$D$15)</f>
        <v>0.68571428571428572</v>
      </c>
      <c r="Y469" s="38">
        <f>U469*X469</f>
        <v>5.0254055327126604E-4</v>
      </c>
      <c r="Z469" s="38">
        <f>W469*X469</f>
        <v>4.918861095125516E-5</v>
      </c>
    </row>
    <row r="470" spans="1:26" x14ac:dyDescent="0.25">
      <c r="A470" s="17">
        <v>2018</v>
      </c>
      <c r="B470" s="17">
        <v>2782</v>
      </c>
      <c r="C470" s="18" t="s">
        <v>27</v>
      </c>
      <c r="D470" s="19">
        <v>43301</v>
      </c>
      <c r="E470" s="17">
        <v>7552</v>
      </c>
      <c r="F470" s="18" t="s">
        <v>17</v>
      </c>
      <c r="G470" s="18" t="s">
        <v>18</v>
      </c>
      <c r="H470" s="18" t="s">
        <v>19</v>
      </c>
      <c r="I470" s="17">
        <v>1972</v>
      </c>
      <c r="J470" s="17">
        <v>300</v>
      </c>
      <c r="K470" s="17">
        <v>42</v>
      </c>
      <c r="L470" s="17">
        <v>0.7</v>
      </c>
      <c r="M470" s="20">
        <v>6.51</v>
      </c>
      <c r="N470" s="21">
        <v>9.7999999999999997E-5</v>
      </c>
      <c r="O470" s="22">
        <v>0.54700000000000004</v>
      </c>
      <c r="P470" s="23">
        <v>4.2400000000000001E-5</v>
      </c>
      <c r="Q470" s="20">
        <v>7.4725000578964404E-2</v>
      </c>
      <c r="R470" s="22">
        <v>1.02647218513466E-2</v>
      </c>
      <c r="S470" s="25"/>
      <c r="T470" s="25"/>
      <c r="U470" s="25"/>
      <c r="V470" s="25"/>
      <c r="W470" s="25"/>
    </row>
    <row r="471" spans="1:26" x14ac:dyDescent="0.25">
      <c r="A471" s="17">
        <v>2018</v>
      </c>
      <c r="B471" s="17">
        <v>2782</v>
      </c>
      <c r="C471" s="18" t="s">
        <v>27</v>
      </c>
      <c r="D471" s="19">
        <v>43301</v>
      </c>
      <c r="E471" s="17">
        <v>7553</v>
      </c>
      <c r="F471" s="18" t="s">
        <v>20</v>
      </c>
      <c r="G471" s="18" t="s">
        <v>18</v>
      </c>
      <c r="H471" s="18" t="s">
        <v>42</v>
      </c>
      <c r="I471" s="17">
        <v>2013</v>
      </c>
      <c r="J471" s="17">
        <v>300</v>
      </c>
      <c r="K471" s="17">
        <v>48</v>
      </c>
      <c r="L471" s="17">
        <v>0.7</v>
      </c>
      <c r="M471" s="20">
        <v>2.75</v>
      </c>
      <c r="N471" s="21">
        <v>5.7000000000000003E-5</v>
      </c>
      <c r="O471" s="22">
        <v>8.9999999999999993E-3</v>
      </c>
      <c r="P471" s="23">
        <v>9.9999999999999995E-7</v>
      </c>
      <c r="Q471" s="20">
        <v>3.1505555037463197E-2</v>
      </c>
      <c r="R471" s="22">
        <v>1.16666660332986E-4</v>
      </c>
      <c r="S471" s="25">
        <f>Q470-Q471</f>
        <v>4.3219445541501207E-2</v>
      </c>
      <c r="T471" s="25">
        <f>R470-R471</f>
        <v>1.0148055191013614E-2</v>
      </c>
      <c r="U471" s="38">
        <f>S471/365</f>
        <v>1.1840943983972933E-4</v>
      </c>
      <c r="V471" s="38">
        <f>T471/365</f>
        <v>2.7802890934283874E-5</v>
      </c>
      <c r="W471" s="38">
        <f>V471*0.92</f>
        <v>2.5578659659541165E-5</v>
      </c>
      <c r="X471" s="25">
        <f>LOOKUP(G471,'Load Factor Adjustment'!$A$2:$A$15,'Load Factor Adjustment'!$D$2:$D$15)</f>
        <v>0.68571428571428572</v>
      </c>
      <c r="Y471" s="38">
        <f>U471*X471</f>
        <v>8.1195044461528681E-5</v>
      </c>
      <c r="Z471" s="38">
        <f>W471*X471</f>
        <v>1.7539652337971085E-5</v>
      </c>
    </row>
    <row r="472" spans="1:26" x14ac:dyDescent="0.25">
      <c r="A472" s="17">
        <v>2018</v>
      </c>
      <c r="B472" s="17">
        <v>2777</v>
      </c>
      <c r="C472" s="18" t="s">
        <v>22</v>
      </c>
      <c r="D472" s="19">
        <v>43304</v>
      </c>
      <c r="E472" s="17">
        <v>7570</v>
      </c>
      <c r="F472" s="18" t="s">
        <v>17</v>
      </c>
      <c r="G472" s="18" t="s">
        <v>18</v>
      </c>
      <c r="H472" s="18" t="s">
        <v>19</v>
      </c>
      <c r="I472" s="17">
        <v>1964</v>
      </c>
      <c r="J472" s="17">
        <v>730</v>
      </c>
      <c r="K472" s="17">
        <v>45</v>
      </c>
      <c r="L472" s="17">
        <v>0.7</v>
      </c>
      <c r="M472" s="20">
        <v>6.51</v>
      </c>
      <c r="N472" s="21">
        <v>9.7999999999999997E-5</v>
      </c>
      <c r="O472" s="22">
        <v>0.54700000000000004</v>
      </c>
      <c r="P472" s="23">
        <v>4.2400000000000001E-5</v>
      </c>
      <c r="Q472" s="20">
        <v>0.194818751509443</v>
      </c>
      <c r="R472" s="22">
        <v>2.6761596255296401E-2</v>
      </c>
      <c r="S472" s="25"/>
      <c r="T472" s="25"/>
      <c r="U472" s="25"/>
      <c r="V472" s="25"/>
      <c r="W472" s="25"/>
    </row>
    <row r="473" spans="1:26" x14ac:dyDescent="0.25">
      <c r="A473" s="17">
        <v>2018</v>
      </c>
      <c r="B473" s="17">
        <v>2777</v>
      </c>
      <c r="C473" s="18" t="s">
        <v>22</v>
      </c>
      <c r="D473" s="19">
        <v>43304</v>
      </c>
      <c r="E473" s="17">
        <v>7571</v>
      </c>
      <c r="F473" s="18" t="s">
        <v>20</v>
      </c>
      <c r="G473" s="18" t="s">
        <v>18</v>
      </c>
      <c r="H473" s="18" t="s">
        <v>42</v>
      </c>
      <c r="I473" s="17">
        <v>2017</v>
      </c>
      <c r="J473" s="17">
        <v>730</v>
      </c>
      <c r="K473" s="17">
        <v>53</v>
      </c>
      <c r="L473" s="17">
        <v>0.7</v>
      </c>
      <c r="M473" s="20">
        <v>2.74</v>
      </c>
      <c r="N473" s="21">
        <v>3.6000000000000001E-5</v>
      </c>
      <c r="O473" s="22">
        <v>8.9999999999999993E-3</v>
      </c>
      <c r="P473" s="23">
        <v>8.9999999999999996E-7</v>
      </c>
      <c r="Q473" s="20">
        <v>8.5721037543880996E-2</v>
      </c>
      <c r="R473" s="22">
        <v>3.66748937796356E-4</v>
      </c>
      <c r="S473" s="25">
        <f>Q472-Q473</f>
        <v>0.109097713965562</v>
      </c>
      <c r="T473" s="25">
        <f>R472-R473</f>
        <v>2.6394847317500046E-2</v>
      </c>
      <c r="U473" s="38">
        <f>S473/365</f>
        <v>2.9889784648099181E-4</v>
      </c>
      <c r="V473" s="38">
        <f>T473/365</f>
        <v>7.2314650184931637E-5</v>
      </c>
      <c r="W473" s="38">
        <f>V473*0.92</f>
        <v>6.6529478170137112E-5</v>
      </c>
      <c r="X473" s="25">
        <f>LOOKUP(G473,'Load Factor Adjustment'!$A$2:$A$15,'Load Factor Adjustment'!$D$2:$D$15)</f>
        <v>0.68571428571428572</v>
      </c>
      <c r="Y473" s="38">
        <f>U473*X473</f>
        <v>2.0495852330125152E-4</v>
      </c>
      <c r="Z473" s="38">
        <f>W473*X473</f>
        <v>4.5620213602379735E-5</v>
      </c>
    </row>
    <row r="474" spans="1:26" x14ac:dyDescent="0.25">
      <c r="A474" s="17">
        <v>2017</v>
      </c>
      <c r="B474" s="17">
        <v>2797</v>
      </c>
      <c r="C474" s="18" t="s">
        <v>26</v>
      </c>
      <c r="D474" s="19">
        <v>43304</v>
      </c>
      <c r="E474" s="17">
        <v>7529</v>
      </c>
      <c r="F474" s="18" t="s">
        <v>17</v>
      </c>
      <c r="G474" s="18" t="s">
        <v>18</v>
      </c>
      <c r="H474" s="18" t="s">
        <v>19</v>
      </c>
      <c r="I474" s="17">
        <v>1983</v>
      </c>
      <c r="J474" s="17">
        <v>400</v>
      </c>
      <c r="K474" s="17">
        <v>80</v>
      </c>
      <c r="L474" s="17">
        <v>0.7</v>
      </c>
      <c r="M474" s="20">
        <v>12.09</v>
      </c>
      <c r="N474" s="21">
        <v>2.7999999999999998E-4</v>
      </c>
      <c r="O474" s="22">
        <v>0.60499999999999998</v>
      </c>
      <c r="P474" s="23">
        <v>4.3999999999999999E-5</v>
      </c>
      <c r="Q474" s="20">
        <v>0.38148148096835099</v>
      </c>
      <c r="R474" s="22">
        <v>2.7975308738333499E-2</v>
      </c>
      <c r="S474" s="25"/>
      <c r="T474" s="25"/>
      <c r="U474" s="25"/>
      <c r="V474" s="25"/>
      <c r="W474" s="25"/>
    </row>
    <row r="475" spans="1:26" x14ac:dyDescent="0.25">
      <c r="A475" s="17">
        <v>2017</v>
      </c>
      <c r="B475" s="17">
        <v>2797</v>
      </c>
      <c r="C475" s="18" t="s">
        <v>26</v>
      </c>
      <c r="D475" s="19">
        <v>43304</v>
      </c>
      <c r="E475" s="17">
        <v>7530</v>
      </c>
      <c r="F475" s="18" t="s">
        <v>20</v>
      </c>
      <c r="G475" s="18" t="s">
        <v>18</v>
      </c>
      <c r="H475" s="18" t="s">
        <v>42</v>
      </c>
      <c r="I475" s="17">
        <v>2018</v>
      </c>
      <c r="J475" s="17">
        <v>400</v>
      </c>
      <c r="K475" s="17">
        <v>100</v>
      </c>
      <c r="L475" s="17">
        <v>0.7</v>
      </c>
      <c r="M475" s="20">
        <v>0.26</v>
      </c>
      <c r="N475" s="21">
        <v>3.9999999999999998E-6</v>
      </c>
      <c r="O475" s="22">
        <v>8.9999999999999993E-3</v>
      </c>
      <c r="P475" s="23">
        <v>3.9999999999999998E-7</v>
      </c>
      <c r="Q475" s="20">
        <v>8.2716045024396993E-3</v>
      </c>
      <c r="R475" s="22">
        <v>3.0246911898227399E-4</v>
      </c>
      <c r="S475" s="25">
        <f>Q474-Q475</f>
        <v>0.37320987646591131</v>
      </c>
      <c r="T475" s="25">
        <f>R474-R475</f>
        <v>2.7672839619351224E-2</v>
      </c>
      <c r="U475" s="38">
        <f>S475/365</f>
        <v>1.0224928122353734E-3</v>
      </c>
      <c r="V475" s="38">
        <f>T475/365</f>
        <v>7.5815998957126646E-5</v>
      </c>
      <c r="W475" s="38">
        <f>V475*0.92</f>
        <v>6.9750719040556522E-5</v>
      </c>
      <c r="X475" s="25">
        <f>LOOKUP(G475,'Load Factor Adjustment'!$A$2:$A$15,'Load Factor Adjustment'!$D$2:$D$15)</f>
        <v>0.68571428571428572</v>
      </c>
      <c r="Y475" s="38">
        <f>U475*X475</f>
        <v>7.0113792838997038E-4</v>
      </c>
      <c r="Z475" s="38">
        <f>W475*X475</f>
        <v>4.7829064484953041E-5</v>
      </c>
    </row>
    <row r="476" spans="1:26" x14ac:dyDescent="0.25">
      <c r="A476" s="17">
        <v>2018</v>
      </c>
      <c r="B476" s="17">
        <v>2834</v>
      </c>
      <c r="C476" s="18" t="s">
        <v>23</v>
      </c>
      <c r="D476" s="19">
        <v>43304</v>
      </c>
      <c r="E476" s="17">
        <v>7509</v>
      </c>
      <c r="F476" s="18" t="s">
        <v>17</v>
      </c>
      <c r="G476" s="18" t="s">
        <v>18</v>
      </c>
      <c r="H476" s="18" t="s">
        <v>19</v>
      </c>
      <c r="I476" s="17">
        <v>1979</v>
      </c>
      <c r="J476" s="17">
        <v>500</v>
      </c>
      <c r="K476" s="17">
        <v>84</v>
      </c>
      <c r="L476" s="17">
        <v>0.7</v>
      </c>
      <c r="M476" s="20">
        <v>12.09</v>
      </c>
      <c r="N476" s="21">
        <v>2.7999999999999998E-4</v>
      </c>
      <c r="O476" s="22">
        <v>0.60499999999999998</v>
      </c>
      <c r="P476" s="23">
        <v>4.3999999999999999E-5</v>
      </c>
      <c r="Q476" s="20">
        <v>0.50069444377095995</v>
      </c>
      <c r="R476" s="22">
        <v>3.6717592719062699E-2</v>
      </c>
      <c r="S476" s="25"/>
      <c r="T476" s="25"/>
      <c r="U476" s="25"/>
      <c r="V476" s="25"/>
      <c r="W476" s="25"/>
    </row>
    <row r="477" spans="1:26" x14ac:dyDescent="0.25">
      <c r="A477" s="17">
        <v>2018</v>
      </c>
      <c r="B477" s="17">
        <v>2834</v>
      </c>
      <c r="C477" s="18" t="s">
        <v>23</v>
      </c>
      <c r="D477" s="19">
        <v>43304</v>
      </c>
      <c r="E477" s="17">
        <v>7510</v>
      </c>
      <c r="F477" s="18" t="s">
        <v>20</v>
      </c>
      <c r="G477" s="18" t="s">
        <v>18</v>
      </c>
      <c r="H477" s="18" t="s">
        <v>42</v>
      </c>
      <c r="I477" s="17">
        <v>2018</v>
      </c>
      <c r="J477" s="17">
        <v>500</v>
      </c>
      <c r="K477" s="17">
        <v>92</v>
      </c>
      <c r="L477" s="17">
        <v>0.7</v>
      </c>
      <c r="M477" s="20">
        <v>0.26</v>
      </c>
      <c r="N477" s="21">
        <v>3.4999999999999999E-6</v>
      </c>
      <c r="O477" s="22">
        <v>8.9999999999999993E-3</v>
      </c>
      <c r="P477" s="23">
        <v>8.9999999999999996E-7</v>
      </c>
      <c r="Q477" s="20">
        <v>9.5389655526994504E-3</v>
      </c>
      <c r="R477" s="22">
        <v>3.9930553278482198E-4</v>
      </c>
      <c r="S477" s="25">
        <f>Q476-Q477</f>
        <v>0.4911554782182605</v>
      </c>
      <c r="T477" s="25">
        <f>R476-R477</f>
        <v>3.631828718627788E-2</v>
      </c>
      <c r="U477" s="38">
        <f>S477/365</f>
        <v>1.3456314471733165E-3</v>
      </c>
      <c r="V477" s="38">
        <f>T477/365</f>
        <v>9.950215667473392E-5</v>
      </c>
      <c r="W477" s="38">
        <f>V477*0.92</f>
        <v>9.1541984140755214E-5</v>
      </c>
      <c r="X477" s="25">
        <f>LOOKUP(G477,'Load Factor Adjustment'!$A$2:$A$15,'Load Factor Adjustment'!$D$2:$D$15)</f>
        <v>0.68571428571428572</v>
      </c>
      <c r="Y477" s="38">
        <f>U477*X477</f>
        <v>9.2271870663313135E-4</v>
      </c>
      <c r="Z477" s="38">
        <f>W477*X477</f>
        <v>6.2771646267946438E-5</v>
      </c>
    </row>
    <row r="478" spans="1:26" x14ac:dyDescent="0.25">
      <c r="A478" s="17">
        <v>2018</v>
      </c>
      <c r="B478" s="17">
        <v>2754</v>
      </c>
      <c r="C478" s="18" t="s">
        <v>25</v>
      </c>
      <c r="D478" s="19">
        <v>43305</v>
      </c>
      <c r="E478" s="17">
        <v>7618</v>
      </c>
      <c r="F478" s="18" t="s">
        <v>17</v>
      </c>
      <c r="G478" s="18" t="s">
        <v>18</v>
      </c>
      <c r="H478" s="18" t="s">
        <v>19</v>
      </c>
      <c r="I478" s="17">
        <v>1981</v>
      </c>
      <c r="J478" s="17">
        <v>450</v>
      </c>
      <c r="K478" s="17">
        <v>108</v>
      </c>
      <c r="L478" s="17">
        <v>0.7</v>
      </c>
      <c r="M478" s="20">
        <v>12.09</v>
      </c>
      <c r="N478" s="21">
        <v>2.7999999999999998E-4</v>
      </c>
      <c r="O478" s="22">
        <v>0.60499999999999998</v>
      </c>
      <c r="P478" s="23">
        <v>4.3999999999999999E-5</v>
      </c>
      <c r="Q478" s="20">
        <v>0.57937499922068203</v>
      </c>
      <c r="R478" s="22">
        <v>4.2487500146343997E-2</v>
      </c>
      <c r="S478" s="25"/>
      <c r="T478" s="25"/>
      <c r="U478" s="25"/>
      <c r="V478" s="25"/>
      <c r="W478" s="25"/>
    </row>
    <row r="479" spans="1:26" x14ac:dyDescent="0.25">
      <c r="A479" s="17">
        <v>2018</v>
      </c>
      <c r="B479" s="17">
        <v>2754</v>
      </c>
      <c r="C479" s="18" t="s">
        <v>25</v>
      </c>
      <c r="D479" s="19">
        <v>43305</v>
      </c>
      <c r="E479" s="17">
        <v>7619</v>
      </c>
      <c r="F479" s="18" t="s">
        <v>20</v>
      </c>
      <c r="G479" s="18" t="s">
        <v>18</v>
      </c>
      <c r="H479" s="18" t="s">
        <v>42</v>
      </c>
      <c r="I479" s="17">
        <v>2017</v>
      </c>
      <c r="J479" s="17">
        <v>450</v>
      </c>
      <c r="K479" s="17">
        <v>135</v>
      </c>
      <c r="L479" s="17">
        <v>0.7</v>
      </c>
      <c r="M479" s="20">
        <v>0.26</v>
      </c>
      <c r="N479" s="21">
        <v>3.9999999999999998E-6</v>
      </c>
      <c r="O479" s="22">
        <v>8.9999999999999993E-3</v>
      </c>
      <c r="P479" s="23">
        <v>3.9999999999999998E-7</v>
      </c>
      <c r="Q479" s="20">
        <v>1.2609374337163699E-2</v>
      </c>
      <c r="R479" s="22">
        <v>4.6406247442927999E-4</v>
      </c>
      <c r="S479" s="25">
        <f>Q478-Q479</f>
        <v>0.56676562488351834</v>
      </c>
      <c r="T479" s="25">
        <f>R478-R479</f>
        <v>4.2023437671914715E-2</v>
      </c>
      <c r="U479" s="38">
        <f>S479/365</f>
        <v>1.5527825339274476E-3</v>
      </c>
      <c r="V479" s="38">
        <f>T479/365</f>
        <v>1.1513270595045128E-4</v>
      </c>
      <c r="W479" s="38">
        <f>V479*0.92</f>
        <v>1.0592208947441517E-4</v>
      </c>
      <c r="X479" s="25">
        <f>LOOKUP(G479,'Load Factor Adjustment'!$A$2:$A$15,'Load Factor Adjustment'!$D$2:$D$15)</f>
        <v>0.68571428571428572</v>
      </c>
      <c r="Y479" s="38">
        <f>U479*X479</f>
        <v>1.0647651661216783E-3</v>
      </c>
      <c r="Z479" s="38">
        <f>W479*X479</f>
        <v>7.2632289925313268E-5</v>
      </c>
    </row>
    <row r="480" spans="1:26" x14ac:dyDescent="0.25">
      <c r="A480" s="17">
        <v>2018</v>
      </c>
      <c r="B480" s="17">
        <v>2755</v>
      </c>
      <c r="C480" s="18" t="s">
        <v>25</v>
      </c>
      <c r="D480" s="19">
        <v>43305</v>
      </c>
      <c r="E480" s="17">
        <v>7616</v>
      </c>
      <c r="F480" s="18" t="s">
        <v>17</v>
      </c>
      <c r="G480" s="18" t="s">
        <v>18</v>
      </c>
      <c r="H480" s="18" t="s">
        <v>19</v>
      </c>
      <c r="I480" s="17">
        <v>1982</v>
      </c>
      <c r="J480" s="17">
        <v>400</v>
      </c>
      <c r="K480" s="17">
        <v>84</v>
      </c>
      <c r="L480" s="17">
        <v>0.7</v>
      </c>
      <c r="M480" s="20">
        <v>12.09</v>
      </c>
      <c r="N480" s="21">
        <v>2.7999999999999998E-4</v>
      </c>
      <c r="O480" s="22">
        <v>0.60499999999999998</v>
      </c>
      <c r="P480" s="23">
        <v>4.3999999999999999E-5</v>
      </c>
      <c r="Q480" s="20">
        <v>0.40055555501676798</v>
      </c>
      <c r="R480" s="22">
        <v>2.93740741752502E-2</v>
      </c>
      <c r="S480" s="25"/>
      <c r="T480" s="25"/>
      <c r="U480" s="25"/>
      <c r="V480" s="25"/>
      <c r="W480" s="25"/>
    </row>
    <row r="481" spans="1:26" x14ac:dyDescent="0.25">
      <c r="A481" s="17">
        <v>2018</v>
      </c>
      <c r="B481" s="17">
        <v>2755</v>
      </c>
      <c r="C481" s="18" t="s">
        <v>25</v>
      </c>
      <c r="D481" s="19">
        <v>43305</v>
      </c>
      <c r="E481" s="17">
        <v>7617</v>
      </c>
      <c r="F481" s="18" t="s">
        <v>20</v>
      </c>
      <c r="G481" s="18" t="s">
        <v>18</v>
      </c>
      <c r="H481" s="18" t="s">
        <v>42</v>
      </c>
      <c r="I481" s="17">
        <v>2016</v>
      </c>
      <c r="J481" s="17">
        <v>400</v>
      </c>
      <c r="K481" s="17">
        <v>86</v>
      </c>
      <c r="L481" s="17">
        <v>0.7</v>
      </c>
      <c r="M481" s="20">
        <v>0.26</v>
      </c>
      <c r="N481" s="21">
        <v>3.4999999999999999E-6</v>
      </c>
      <c r="O481" s="22">
        <v>8.9999999999999993E-3</v>
      </c>
      <c r="P481" s="23">
        <v>8.9999999999999996E-7</v>
      </c>
      <c r="Q481" s="20">
        <v>7.0870366657582503E-3</v>
      </c>
      <c r="R481" s="22">
        <v>2.8666665017344902E-4</v>
      </c>
      <c r="S481" s="25">
        <f>Q480-Q481</f>
        <v>0.39346851835100971</v>
      </c>
      <c r="T481" s="25">
        <f>R480-R481</f>
        <v>2.9087407525076752E-2</v>
      </c>
      <c r="U481" s="38">
        <f>S481/365</f>
        <v>1.0779959406876979E-3</v>
      </c>
      <c r="V481" s="38">
        <f>T481/365</f>
        <v>7.9691527465963708E-5</v>
      </c>
      <c r="W481" s="38">
        <f>V481*0.92</f>
        <v>7.3316205268686611E-5</v>
      </c>
      <c r="X481" s="25">
        <f>LOOKUP(G481,'Load Factor Adjustment'!$A$2:$A$15,'Load Factor Adjustment'!$D$2:$D$15)</f>
        <v>0.68571428571428572</v>
      </c>
      <c r="Y481" s="38">
        <f>U481*X481</f>
        <v>7.3919721647156423E-4</v>
      </c>
      <c r="Z481" s="38">
        <f>W481*X481</f>
        <v>5.0273969327099393E-5</v>
      </c>
    </row>
    <row r="482" spans="1:26" x14ac:dyDescent="0.25">
      <c r="A482" s="17">
        <v>2018</v>
      </c>
      <c r="B482" s="17">
        <v>2756</v>
      </c>
      <c r="C482" s="18" t="s">
        <v>25</v>
      </c>
      <c r="D482" s="19">
        <v>43305</v>
      </c>
      <c r="E482" s="17">
        <v>7614</v>
      </c>
      <c r="F482" s="18" t="s">
        <v>17</v>
      </c>
      <c r="G482" s="18" t="s">
        <v>18</v>
      </c>
      <c r="H482" s="18" t="s">
        <v>19</v>
      </c>
      <c r="I482" s="17">
        <v>1979</v>
      </c>
      <c r="J482" s="17">
        <v>350</v>
      </c>
      <c r="K482" s="17">
        <v>72</v>
      </c>
      <c r="L482" s="17">
        <v>0.7</v>
      </c>
      <c r="M482" s="20">
        <v>12.09</v>
      </c>
      <c r="N482" s="21">
        <v>2.7999999999999998E-4</v>
      </c>
      <c r="O482" s="22">
        <v>0.60499999999999998</v>
      </c>
      <c r="P482" s="23">
        <v>4.3999999999999999E-5</v>
      </c>
      <c r="Q482" s="20">
        <v>0.30041666626257602</v>
      </c>
      <c r="R482" s="22">
        <v>2.20305556314376E-2</v>
      </c>
      <c r="S482" s="25"/>
      <c r="T482" s="25"/>
      <c r="U482" s="25"/>
      <c r="V482" s="25"/>
      <c r="W482" s="25"/>
    </row>
    <row r="483" spans="1:26" x14ac:dyDescent="0.25">
      <c r="A483" s="17">
        <v>2018</v>
      </c>
      <c r="B483" s="17">
        <v>2756</v>
      </c>
      <c r="C483" s="18" t="s">
        <v>25</v>
      </c>
      <c r="D483" s="19">
        <v>43305</v>
      </c>
      <c r="E483" s="17">
        <v>7615</v>
      </c>
      <c r="F483" s="18" t="s">
        <v>20</v>
      </c>
      <c r="G483" s="18" t="s">
        <v>18</v>
      </c>
      <c r="H483" s="18" t="s">
        <v>42</v>
      </c>
      <c r="I483" s="17">
        <v>2016</v>
      </c>
      <c r="J483" s="17">
        <v>350</v>
      </c>
      <c r="K483" s="17">
        <v>86</v>
      </c>
      <c r="L483" s="17">
        <v>0.7</v>
      </c>
      <c r="M483" s="20">
        <v>0.26</v>
      </c>
      <c r="N483" s="21">
        <v>3.4999999999999999E-6</v>
      </c>
      <c r="O483" s="22">
        <v>8.9999999999999993E-3</v>
      </c>
      <c r="P483" s="23">
        <v>8.9999999999999996E-7</v>
      </c>
      <c r="Q483" s="20">
        <v>6.1808349375440802E-3</v>
      </c>
      <c r="R483" s="22">
        <v>2.4560762469153099E-4</v>
      </c>
      <c r="S483" s="25">
        <f>Q482-Q483</f>
        <v>0.29423583132503195</v>
      </c>
      <c r="T483" s="25">
        <f>R482-R483</f>
        <v>2.1784948006746071E-2</v>
      </c>
      <c r="U483" s="38">
        <f>S483/365</f>
        <v>8.0612556527406018E-4</v>
      </c>
      <c r="V483" s="38">
        <f>T483/365</f>
        <v>5.9684789059578276E-5</v>
      </c>
      <c r="W483" s="38">
        <f>V483*0.92</f>
        <v>5.4910005934812017E-5</v>
      </c>
      <c r="X483" s="25">
        <f>LOOKUP(G483,'Load Factor Adjustment'!$A$2:$A$15,'Load Factor Adjustment'!$D$2:$D$15)</f>
        <v>0.68571428571428572</v>
      </c>
      <c r="Y483" s="38">
        <f>U483*X483</f>
        <v>5.52771816187927E-4</v>
      </c>
      <c r="Z483" s="38">
        <f>W483*X483</f>
        <v>3.7652575498156811E-5</v>
      </c>
    </row>
    <row r="484" spans="1:26" x14ac:dyDescent="0.25">
      <c r="A484" s="17">
        <v>2017</v>
      </c>
      <c r="B484" s="17">
        <v>2772</v>
      </c>
      <c r="C484" s="18" t="s">
        <v>27</v>
      </c>
      <c r="D484" s="19">
        <v>43307</v>
      </c>
      <c r="E484" s="17">
        <v>7582</v>
      </c>
      <c r="F484" s="18" t="s">
        <v>17</v>
      </c>
      <c r="G484" s="18" t="s">
        <v>18</v>
      </c>
      <c r="H484" s="18" t="s">
        <v>19</v>
      </c>
      <c r="I484" s="17">
        <v>1979</v>
      </c>
      <c r="J484" s="17">
        <v>265</v>
      </c>
      <c r="K484" s="17">
        <v>55</v>
      </c>
      <c r="L484" s="17">
        <v>0.7</v>
      </c>
      <c r="M484" s="20">
        <v>12.09</v>
      </c>
      <c r="N484" s="21">
        <v>2.7999999999999998E-4</v>
      </c>
      <c r="O484" s="22">
        <v>0.60499999999999998</v>
      </c>
      <c r="P484" s="23">
        <v>4.3999999999999999E-5</v>
      </c>
      <c r="Q484" s="20">
        <v>0.17184779681574699</v>
      </c>
      <c r="R484" s="22">
        <v>1.2442506605290201E-2</v>
      </c>
      <c r="S484" s="25"/>
      <c r="T484" s="25"/>
      <c r="U484" s="25"/>
      <c r="V484" s="25"/>
      <c r="W484" s="25"/>
    </row>
    <row r="485" spans="1:26" x14ac:dyDescent="0.25">
      <c r="A485" s="17">
        <v>2017</v>
      </c>
      <c r="B485" s="17">
        <v>2772</v>
      </c>
      <c r="C485" s="18" t="s">
        <v>27</v>
      </c>
      <c r="D485" s="19">
        <v>43307</v>
      </c>
      <c r="E485" s="17">
        <v>7583</v>
      </c>
      <c r="F485" s="18" t="s">
        <v>20</v>
      </c>
      <c r="G485" s="18" t="s">
        <v>18</v>
      </c>
      <c r="H485" s="18" t="s">
        <v>42</v>
      </c>
      <c r="I485" s="17">
        <v>2018</v>
      </c>
      <c r="J485" s="17">
        <v>265</v>
      </c>
      <c r="K485" s="17">
        <v>60</v>
      </c>
      <c r="L485" s="17">
        <v>0.7</v>
      </c>
      <c r="M485" s="20">
        <v>2.74</v>
      </c>
      <c r="N485" s="21">
        <v>3.6000000000000001E-5</v>
      </c>
      <c r="O485" s="22">
        <v>8.9999999999999993E-3</v>
      </c>
      <c r="P485" s="23">
        <v>8.9999999999999996E-7</v>
      </c>
      <c r="Q485" s="20">
        <v>3.4200948629336397E-2</v>
      </c>
      <c r="R485" s="22">
        <v>1.25046867710718E-4</v>
      </c>
      <c r="S485" s="25">
        <f>Q484-Q485</f>
        <v>0.1376468481864106</v>
      </c>
      <c r="T485" s="25">
        <f>R484-R485</f>
        <v>1.2317459737579483E-2</v>
      </c>
      <c r="U485" s="38">
        <f>S485/365</f>
        <v>3.7711465256550847E-4</v>
      </c>
      <c r="V485" s="38">
        <f>T485/365</f>
        <v>3.3746465034464338E-5</v>
      </c>
      <c r="W485" s="38">
        <f>V485*0.92</f>
        <v>3.1046747831707191E-5</v>
      </c>
      <c r="X485" s="25">
        <f>LOOKUP(G485,'Load Factor Adjustment'!$A$2:$A$15,'Load Factor Adjustment'!$D$2:$D$15)</f>
        <v>0.68571428571428572</v>
      </c>
      <c r="Y485" s="38">
        <f>U485*X485</f>
        <v>2.5859290461634866E-4</v>
      </c>
      <c r="Z485" s="38">
        <f>W485*X485</f>
        <v>2.1289198513170646E-5</v>
      </c>
    </row>
    <row r="486" spans="1:26" x14ac:dyDescent="0.25">
      <c r="A486" s="17">
        <v>2018</v>
      </c>
      <c r="B486" s="17">
        <v>2751</v>
      </c>
      <c r="C486" s="18" t="s">
        <v>25</v>
      </c>
      <c r="D486" s="19">
        <v>43308</v>
      </c>
      <c r="E486" s="17">
        <v>7624</v>
      </c>
      <c r="F486" s="18" t="s">
        <v>17</v>
      </c>
      <c r="G486" s="18" t="s">
        <v>18</v>
      </c>
      <c r="H486" s="18" t="s">
        <v>32</v>
      </c>
      <c r="I486" s="17">
        <v>1998</v>
      </c>
      <c r="J486" s="17">
        <v>500</v>
      </c>
      <c r="K486" s="17">
        <v>89</v>
      </c>
      <c r="L486" s="17">
        <v>0.7</v>
      </c>
      <c r="M486" s="20">
        <v>6.54</v>
      </c>
      <c r="N486" s="21">
        <v>1.4999999999999999E-4</v>
      </c>
      <c r="O486" s="22">
        <v>0.55200000000000005</v>
      </c>
      <c r="P486" s="23">
        <v>4.0200000000000001E-5</v>
      </c>
      <c r="Q486" s="20">
        <v>0.28636573748973698</v>
      </c>
      <c r="R486" s="22">
        <v>3.55175917240515E-2</v>
      </c>
      <c r="S486" s="25"/>
      <c r="T486" s="25"/>
      <c r="U486" s="25"/>
      <c r="V486" s="25"/>
      <c r="W486" s="25"/>
    </row>
    <row r="487" spans="1:26" x14ac:dyDescent="0.25">
      <c r="A487" s="17">
        <v>2018</v>
      </c>
      <c r="B487" s="17">
        <v>2751</v>
      </c>
      <c r="C487" s="18" t="s">
        <v>25</v>
      </c>
      <c r="D487" s="19">
        <v>43308</v>
      </c>
      <c r="E487" s="17">
        <v>7625</v>
      </c>
      <c r="F487" s="18" t="s">
        <v>20</v>
      </c>
      <c r="G487" s="18" t="s">
        <v>18</v>
      </c>
      <c r="H487" s="18" t="s">
        <v>42</v>
      </c>
      <c r="I487" s="17">
        <v>2016</v>
      </c>
      <c r="J487" s="17">
        <v>500</v>
      </c>
      <c r="K487" s="17">
        <v>105</v>
      </c>
      <c r="L487" s="17">
        <v>0.7</v>
      </c>
      <c r="M487" s="20">
        <v>0.26</v>
      </c>
      <c r="N487" s="21">
        <v>3.9999999999999998E-6</v>
      </c>
      <c r="O487" s="22">
        <v>8.9999999999999993E-3</v>
      </c>
      <c r="P487" s="23">
        <v>3.9999999999999998E-7</v>
      </c>
      <c r="Q487" s="20">
        <v>1.0937499426386299E-2</v>
      </c>
      <c r="R487" s="22">
        <v>4.0509257047279202E-4</v>
      </c>
      <c r="S487" s="25">
        <f>Q486-Q487</f>
        <v>0.27542823806335071</v>
      </c>
      <c r="T487" s="25">
        <f>R486-R487</f>
        <v>3.5112499153578711E-2</v>
      </c>
      <c r="U487" s="38">
        <f>S487/365</f>
        <v>7.5459791250233072E-4</v>
      </c>
      <c r="V487" s="38">
        <f>T487/365</f>
        <v>9.6198627818023863E-5</v>
      </c>
      <c r="W487" s="38">
        <f>V487*0.92</f>
        <v>8.8502737592581956E-5</v>
      </c>
      <c r="X487" s="25">
        <f>LOOKUP(G487,'Load Factor Adjustment'!$A$2:$A$15,'Load Factor Adjustment'!$D$2:$D$15)</f>
        <v>0.68571428571428572</v>
      </c>
      <c r="Y487" s="38">
        <f>U487*X487</f>
        <v>5.1743856857302682E-4</v>
      </c>
      <c r="Z487" s="38">
        <f>W487*X487</f>
        <v>6.0687591492056198E-5</v>
      </c>
    </row>
    <row r="488" spans="1:26" x14ac:dyDescent="0.25">
      <c r="A488" s="17">
        <v>2018</v>
      </c>
      <c r="B488" s="17">
        <v>2742</v>
      </c>
      <c r="C488" s="18" t="s">
        <v>25</v>
      </c>
      <c r="D488" s="19">
        <v>43312</v>
      </c>
      <c r="E488" s="17">
        <v>7643</v>
      </c>
      <c r="F488" s="18" t="s">
        <v>17</v>
      </c>
      <c r="G488" s="18" t="s">
        <v>18</v>
      </c>
      <c r="H488" s="18" t="s">
        <v>32</v>
      </c>
      <c r="I488" s="17">
        <v>1998</v>
      </c>
      <c r="J488" s="17">
        <v>800</v>
      </c>
      <c r="K488" s="17">
        <v>525</v>
      </c>
      <c r="L488" s="17">
        <v>0.7</v>
      </c>
      <c r="M488" s="20">
        <v>5.93</v>
      </c>
      <c r="N488" s="21">
        <v>9.8999999999999994E-5</v>
      </c>
      <c r="O488" s="22">
        <v>0.12</v>
      </c>
      <c r="P488" s="23">
        <v>6.3999999999999997E-6</v>
      </c>
      <c r="Q488" s="20">
        <v>2.3067591532036902</v>
      </c>
      <c r="R488" s="22">
        <v>6.3777776113268306E-2</v>
      </c>
      <c r="S488" s="25"/>
      <c r="T488" s="25"/>
      <c r="U488" s="25"/>
      <c r="V488" s="25"/>
      <c r="W488" s="25"/>
    </row>
    <row r="489" spans="1:26" x14ac:dyDescent="0.25">
      <c r="A489" s="17">
        <v>2018</v>
      </c>
      <c r="B489" s="17">
        <v>2742</v>
      </c>
      <c r="C489" s="18" t="s">
        <v>25</v>
      </c>
      <c r="D489" s="19">
        <v>43312</v>
      </c>
      <c r="E489" s="17">
        <v>7644</v>
      </c>
      <c r="F489" s="18" t="s">
        <v>20</v>
      </c>
      <c r="G489" s="18" t="s">
        <v>18</v>
      </c>
      <c r="H489" s="18" t="s">
        <v>42</v>
      </c>
      <c r="I489" s="17">
        <v>2015</v>
      </c>
      <c r="J489" s="17">
        <v>800</v>
      </c>
      <c r="K489" s="17">
        <v>598</v>
      </c>
      <c r="L489" s="17">
        <v>0.7</v>
      </c>
      <c r="M489" s="20">
        <v>0.26</v>
      </c>
      <c r="N489" s="21">
        <v>3.5999999999999998E-6</v>
      </c>
      <c r="O489" s="22">
        <v>8.9999999999999993E-3</v>
      </c>
      <c r="P489" s="23">
        <v>2.9999999999999999E-7</v>
      </c>
      <c r="Q489" s="20">
        <v>0.101290858804493</v>
      </c>
      <c r="R489" s="22">
        <v>3.76518499371809E-3</v>
      </c>
      <c r="S489" s="25">
        <f>Q488-Q489</f>
        <v>2.2054682943991972</v>
      </c>
      <c r="T489" s="25">
        <f>R488-R489</f>
        <v>6.0012591119550214E-2</v>
      </c>
      <c r="U489" s="38">
        <f>S489/365</f>
        <v>6.0423788887649238E-3</v>
      </c>
      <c r="V489" s="38">
        <f>T489/365</f>
        <v>1.6441805786178142E-4</v>
      </c>
      <c r="W489" s="38">
        <f>V489*0.92</f>
        <v>1.5126461323283891E-4</v>
      </c>
      <c r="X489" s="25">
        <f>LOOKUP(G489,'Load Factor Adjustment'!$A$2:$A$15,'Load Factor Adjustment'!$D$2:$D$15)</f>
        <v>0.68571428571428572</v>
      </c>
      <c r="Y489" s="38">
        <f>U489*X489</f>
        <v>4.1433455237245191E-3</v>
      </c>
      <c r="Z489" s="38">
        <f>W489*X489</f>
        <v>1.0372430621680382E-4</v>
      </c>
    </row>
    <row r="490" spans="1:26" x14ac:dyDescent="0.25">
      <c r="A490" s="17">
        <v>2018</v>
      </c>
      <c r="B490" s="17">
        <v>2773</v>
      </c>
      <c r="C490" s="18" t="s">
        <v>27</v>
      </c>
      <c r="D490" s="19">
        <v>43312</v>
      </c>
      <c r="E490" s="17">
        <v>7580</v>
      </c>
      <c r="F490" s="18" t="s">
        <v>17</v>
      </c>
      <c r="G490" s="18" t="s">
        <v>18</v>
      </c>
      <c r="H490" s="18" t="s">
        <v>32</v>
      </c>
      <c r="I490" s="17">
        <v>2003</v>
      </c>
      <c r="J490" s="17">
        <v>1200</v>
      </c>
      <c r="K490" s="17">
        <v>120</v>
      </c>
      <c r="L490" s="17">
        <v>0.7</v>
      </c>
      <c r="M490" s="20">
        <v>6.54</v>
      </c>
      <c r="N490" s="21">
        <v>1.4999999999999999E-4</v>
      </c>
      <c r="O490" s="22">
        <v>0.30399999999999999</v>
      </c>
      <c r="P490" s="23">
        <v>2.2099999999999998E-5</v>
      </c>
      <c r="Q490" s="20">
        <v>0.92666665614656496</v>
      </c>
      <c r="R490" s="22">
        <v>6.3244441100320903E-2</v>
      </c>
      <c r="S490" s="25"/>
      <c r="T490" s="25"/>
      <c r="U490" s="25"/>
      <c r="V490" s="25"/>
      <c r="W490" s="25"/>
    </row>
    <row r="491" spans="1:26" x14ac:dyDescent="0.25">
      <c r="A491" s="17">
        <v>2018</v>
      </c>
      <c r="B491" s="17">
        <v>2773</v>
      </c>
      <c r="C491" s="18" t="s">
        <v>27</v>
      </c>
      <c r="D491" s="19">
        <v>43312</v>
      </c>
      <c r="E491" s="17">
        <v>7581</v>
      </c>
      <c r="F491" s="18" t="s">
        <v>20</v>
      </c>
      <c r="G491" s="18" t="s">
        <v>18</v>
      </c>
      <c r="H491" s="18" t="s">
        <v>42</v>
      </c>
      <c r="I491" s="17">
        <v>2018</v>
      </c>
      <c r="J491" s="17">
        <v>1200</v>
      </c>
      <c r="K491" s="17">
        <v>115</v>
      </c>
      <c r="L491" s="17">
        <v>0.7</v>
      </c>
      <c r="M491" s="20">
        <v>0.26</v>
      </c>
      <c r="N491" s="21">
        <v>3.9999999999999998E-6</v>
      </c>
      <c r="O491" s="22">
        <v>8.9999999999999993E-3</v>
      </c>
      <c r="P491" s="23">
        <v>3.9999999999999998E-7</v>
      </c>
      <c r="Q491" s="20">
        <v>3.0240739203805302E-2</v>
      </c>
      <c r="R491" s="22">
        <v>1.21388882994879E-3</v>
      </c>
      <c r="S491" s="25">
        <f>Q490-Q491</f>
        <v>0.89642591694275964</v>
      </c>
      <c r="T491" s="25">
        <f>R490-R491</f>
        <v>6.2030552270372116E-2</v>
      </c>
      <c r="U491" s="38">
        <f>S491/365</f>
        <v>2.4559614162815331E-3</v>
      </c>
      <c r="V491" s="38">
        <f>T491/365</f>
        <v>1.6994671854896469E-4</v>
      </c>
      <c r="W491" s="38">
        <f>V491*0.92</f>
        <v>1.5635098106504751E-4</v>
      </c>
      <c r="X491" s="25">
        <f>LOOKUP(G491,'Load Factor Adjustment'!$A$2:$A$15,'Load Factor Adjustment'!$D$2:$D$15)</f>
        <v>0.68571428571428572</v>
      </c>
      <c r="Y491" s="38">
        <f>U491*X491</f>
        <v>1.6840878283073369E-3</v>
      </c>
      <c r="Z491" s="38">
        <f>W491*X491</f>
        <v>1.0721210130174686E-4</v>
      </c>
    </row>
    <row r="492" spans="1:26" x14ac:dyDescent="0.25">
      <c r="A492" s="17">
        <v>2018</v>
      </c>
      <c r="B492" s="17">
        <v>2832</v>
      </c>
      <c r="C492" s="18" t="s">
        <v>28</v>
      </c>
      <c r="D492" s="19">
        <v>43312</v>
      </c>
      <c r="E492" s="17">
        <v>7513</v>
      </c>
      <c r="F492" s="18" t="s">
        <v>17</v>
      </c>
      <c r="G492" s="18" t="s">
        <v>18</v>
      </c>
      <c r="H492" s="18" t="s">
        <v>19</v>
      </c>
      <c r="I492" s="17">
        <v>1961</v>
      </c>
      <c r="J492" s="17">
        <v>400</v>
      </c>
      <c r="K492" s="17">
        <v>61</v>
      </c>
      <c r="L492" s="17">
        <v>0.7</v>
      </c>
      <c r="M492" s="20">
        <v>12.09</v>
      </c>
      <c r="N492" s="21">
        <v>2.7999999999999998E-4</v>
      </c>
      <c r="O492" s="22">
        <v>0.60499999999999998</v>
      </c>
      <c r="P492" s="23">
        <v>4.3999999999999999E-5</v>
      </c>
      <c r="Q492" s="20">
        <v>0.29087962923836702</v>
      </c>
      <c r="R492" s="22">
        <v>2.1331172912979299E-2</v>
      </c>
      <c r="S492" s="25"/>
      <c r="T492" s="25"/>
      <c r="U492" s="25"/>
      <c r="V492" s="25"/>
      <c r="W492" s="25"/>
    </row>
    <row r="493" spans="1:26" x14ac:dyDescent="0.25">
      <c r="A493" s="17">
        <v>2018</v>
      </c>
      <c r="B493" s="17">
        <v>2832</v>
      </c>
      <c r="C493" s="18" t="s">
        <v>28</v>
      </c>
      <c r="D493" s="19">
        <v>43312</v>
      </c>
      <c r="E493" s="17">
        <v>7514</v>
      </c>
      <c r="F493" s="18" t="s">
        <v>20</v>
      </c>
      <c r="G493" s="18" t="s">
        <v>18</v>
      </c>
      <c r="H493" s="18" t="s">
        <v>42</v>
      </c>
      <c r="I493" s="17">
        <v>2017</v>
      </c>
      <c r="J493" s="17">
        <v>400</v>
      </c>
      <c r="K493" s="17">
        <v>30</v>
      </c>
      <c r="L493" s="17">
        <v>0.7</v>
      </c>
      <c r="M493" s="20">
        <v>2.75</v>
      </c>
      <c r="N493" s="21">
        <v>5.7000000000000003E-5</v>
      </c>
      <c r="O493" s="22">
        <v>8.9999999999999993E-3</v>
      </c>
      <c r="P493" s="23">
        <v>9.9999999999999995E-7</v>
      </c>
      <c r="Q493" s="20">
        <v>2.65185180874042E-2</v>
      </c>
      <c r="R493" s="22">
        <v>1.01851846483254E-4</v>
      </c>
      <c r="S493" s="25">
        <f>Q492-Q493</f>
        <v>0.26436111115096284</v>
      </c>
      <c r="T493" s="25">
        <f>R492-R493</f>
        <v>2.1229321066496044E-2</v>
      </c>
      <c r="U493" s="38">
        <f>S493/365</f>
        <v>7.2427701685195294E-4</v>
      </c>
      <c r="V493" s="38">
        <f>T493/365</f>
        <v>5.8162523469852171E-5</v>
      </c>
      <c r="W493" s="38">
        <f>V493*0.92</f>
        <v>5.3509521592264001E-5</v>
      </c>
      <c r="X493" s="25">
        <f>LOOKUP(G493,'Load Factor Adjustment'!$A$2:$A$15,'Load Factor Adjustment'!$D$2:$D$15)</f>
        <v>0.68571428571428572</v>
      </c>
      <c r="Y493" s="38">
        <f>U493*X493</f>
        <v>4.9664709726991057E-4</v>
      </c>
      <c r="Z493" s="38">
        <f>W493*X493</f>
        <v>3.669224337755246E-5</v>
      </c>
    </row>
    <row r="494" spans="1:26" x14ac:dyDescent="0.25">
      <c r="A494" s="17">
        <v>2018</v>
      </c>
      <c r="B494" s="17">
        <v>2774</v>
      </c>
      <c r="C494" s="18" t="s">
        <v>27</v>
      </c>
      <c r="D494" s="19">
        <v>43313</v>
      </c>
      <c r="E494" s="17">
        <v>7576</v>
      </c>
      <c r="F494" s="18" t="s">
        <v>17</v>
      </c>
      <c r="G494" s="18" t="s">
        <v>18</v>
      </c>
      <c r="H494" s="18" t="s">
        <v>32</v>
      </c>
      <c r="I494" s="17">
        <v>2000</v>
      </c>
      <c r="J494" s="17">
        <v>1200</v>
      </c>
      <c r="K494" s="17">
        <v>110</v>
      </c>
      <c r="L494" s="17">
        <v>0.7</v>
      </c>
      <c r="M494" s="20">
        <v>6.54</v>
      </c>
      <c r="N494" s="21">
        <v>1.4999999999999999E-4</v>
      </c>
      <c r="O494" s="22">
        <v>0.30399999999999999</v>
      </c>
      <c r="P494" s="23">
        <v>2.2099999999999998E-5</v>
      </c>
      <c r="Q494" s="20">
        <v>0.84944443480101794</v>
      </c>
      <c r="R494" s="22">
        <v>5.7974071008627497E-2</v>
      </c>
      <c r="S494" s="25"/>
      <c r="T494" s="25"/>
      <c r="U494" s="25"/>
      <c r="V494" s="25"/>
      <c r="W494" s="25"/>
    </row>
    <row r="495" spans="1:26" x14ac:dyDescent="0.25">
      <c r="A495" s="17">
        <v>2018</v>
      </c>
      <c r="B495" s="17">
        <v>2774</v>
      </c>
      <c r="C495" s="18" t="s">
        <v>27</v>
      </c>
      <c r="D495" s="19">
        <v>43313</v>
      </c>
      <c r="E495" s="17">
        <v>7579</v>
      </c>
      <c r="F495" s="18" t="s">
        <v>20</v>
      </c>
      <c r="G495" s="18" t="s">
        <v>18</v>
      </c>
      <c r="H495" s="18" t="s">
        <v>42</v>
      </c>
      <c r="I495" s="17">
        <v>2018</v>
      </c>
      <c r="J495" s="17">
        <v>1200</v>
      </c>
      <c r="K495" s="17">
        <v>115</v>
      </c>
      <c r="L495" s="17">
        <v>0.7</v>
      </c>
      <c r="M495" s="20">
        <v>0.26</v>
      </c>
      <c r="N495" s="21">
        <v>3.9999999999999998E-6</v>
      </c>
      <c r="O495" s="22">
        <v>8.9999999999999993E-3</v>
      </c>
      <c r="P495" s="23">
        <v>3.9999999999999998E-7</v>
      </c>
      <c r="Q495" s="20">
        <v>3.0240739203805302E-2</v>
      </c>
      <c r="R495" s="22">
        <v>1.21388882994879E-3</v>
      </c>
      <c r="S495" s="25">
        <f>Q494-Q495</f>
        <v>0.81920369559721262</v>
      </c>
      <c r="T495" s="25">
        <f>R494-R495</f>
        <v>5.6760182178678703E-2</v>
      </c>
      <c r="U495" s="38">
        <f>S495/365</f>
        <v>2.2443936865677058E-3</v>
      </c>
      <c r="V495" s="38">
        <f>T495/365</f>
        <v>1.5550734843473618E-4</v>
      </c>
      <c r="W495" s="38">
        <f>V495*0.92</f>
        <v>1.4306676055995729E-4</v>
      </c>
      <c r="X495" s="25">
        <f>LOOKUP(G495,'Load Factor Adjustment'!$A$2:$A$15,'Load Factor Adjustment'!$D$2:$D$15)</f>
        <v>0.68571428571428572</v>
      </c>
      <c r="Y495" s="38">
        <f>U495*X495</f>
        <v>1.5390128136464269E-3</v>
      </c>
      <c r="Z495" s="38">
        <f>W495*X495</f>
        <v>9.8102921526827859E-5</v>
      </c>
    </row>
    <row r="496" spans="1:26" x14ac:dyDescent="0.25">
      <c r="A496" s="17">
        <v>2018</v>
      </c>
      <c r="B496" s="17">
        <v>3110</v>
      </c>
      <c r="C496" s="18" t="s">
        <v>22</v>
      </c>
      <c r="D496" s="19">
        <v>43313</v>
      </c>
      <c r="E496" s="17">
        <v>8031</v>
      </c>
      <c r="F496" s="18" t="s">
        <v>17</v>
      </c>
      <c r="G496" s="18" t="s">
        <v>18</v>
      </c>
      <c r="H496" s="18" t="s">
        <v>19</v>
      </c>
      <c r="I496" s="17">
        <v>1975</v>
      </c>
      <c r="J496" s="17">
        <v>500</v>
      </c>
      <c r="K496" s="17">
        <v>76</v>
      </c>
      <c r="L496" s="17">
        <v>0.7</v>
      </c>
      <c r="M496" s="20">
        <v>12.09</v>
      </c>
      <c r="N496" s="21">
        <v>2.7999999999999998E-4</v>
      </c>
      <c r="O496" s="22">
        <v>0.60499999999999998</v>
      </c>
      <c r="P496" s="23">
        <v>4.3999999999999999E-5</v>
      </c>
      <c r="Q496" s="20">
        <v>0.45300925864991598</v>
      </c>
      <c r="R496" s="22">
        <v>3.3220679126770999E-2</v>
      </c>
      <c r="S496" s="25"/>
      <c r="T496" s="25"/>
      <c r="U496" s="25"/>
      <c r="V496" s="25"/>
      <c r="W496" s="25"/>
    </row>
    <row r="497" spans="1:26" x14ac:dyDescent="0.25">
      <c r="A497" s="17">
        <v>2018</v>
      </c>
      <c r="B497" s="17">
        <v>3110</v>
      </c>
      <c r="C497" s="18" t="s">
        <v>22</v>
      </c>
      <c r="D497" s="19">
        <v>43313</v>
      </c>
      <c r="E497" s="17">
        <v>8032</v>
      </c>
      <c r="F497" s="18" t="s">
        <v>20</v>
      </c>
      <c r="G497" s="18" t="s">
        <v>18</v>
      </c>
      <c r="H497" s="18" t="s">
        <v>42</v>
      </c>
      <c r="I497" s="17">
        <v>2017</v>
      </c>
      <c r="J497" s="17">
        <v>500</v>
      </c>
      <c r="K497" s="17">
        <v>90</v>
      </c>
      <c r="L497" s="17">
        <v>0.7</v>
      </c>
      <c r="M497" s="20">
        <v>0.26</v>
      </c>
      <c r="N497" s="21">
        <v>3.4999999999999999E-6</v>
      </c>
      <c r="O497" s="22">
        <v>8.9999999999999993E-3</v>
      </c>
      <c r="P497" s="23">
        <v>8.9999999999999996E-7</v>
      </c>
      <c r="Q497" s="20">
        <v>9.3315967363364095E-3</v>
      </c>
      <c r="R497" s="22">
        <v>3.9062497772428202E-4</v>
      </c>
      <c r="S497" s="25">
        <f>Q496-Q497</f>
        <v>0.44367766191357955</v>
      </c>
      <c r="T497" s="25">
        <f>R496-R497</f>
        <v>3.2830054149046717E-2</v>
      </c>
      <c r="U497" s="38">
        <f>S497/365</f>
        <v>1.2155552381193961E-3</v>
      </c>
      <c r="V497" s="38">
        <f>T497/365</f>
        <v>8.9945353833004705E-5</v>
      </c>
      <c r="W497" s="38">
        <f>V497*0.92</f>
        <v>8.2749725526364332E-5</v>
      </c>
      <c r="X497" s="25">
        <f>LOOKUP(G497,'Load Factor Adjustment'!$A$2:$A$15,'Load Factor Adjustment'!$D$2:$D$15)</f>
        <v>0.68571428571428572</v>
      </c>
      <c r="Y497" s="38">
        <f>U497*X497</f>
        <v>8.3352359185330017E-4</v>
      </c>
      <c r="Z497" s="38">
        <f>W497*X497</f>
        <v>5.6742668932364111E-5</v>
      </c>
    </row>
    <row r="498" spans="1:26" x14ac:dyDescent="0.25">
      <c r="A498" s="17">
        <v>2017</v>
      </c>
      <c r="B498" s="17">
        <v>2761</v>
      </c>
      <c r="C498" s="18" t="s">
        <v>25</v>
      </c>
      <c r="D498" s="19">
        <v>43314</v>
      </c>
      <c r="E498" s="17">
        <v>7604</v>
      </c>
      <c r="F498" s="18" t="s">
        <v>17</v>
      </c>
      <c r="G498" s="18" t="s">
        <v>18</v>
      </c>
      <c r="H498" s="18" t="s">
        <v>38</v>
      </c>
      <c r="I498" s="17">
        <v>2005</v>
      </c>
      <c r="J498" s="17">
        <v>400</v>
      </c>
      <c r="K498" s="17">
        <v>109</v>
      </c>
      <c r="L498" s="17">
        <v>0.7</v>
      </c>
      <c r="M498" s="20">
        <v>4.1500000000000004</v>
      </c>
      <c r="N498" s="21">
        <v>6.0000000000000002E-5</v>
      </c>
      <c r="O498" s="22">
        <v>0.128</v>
      </c>
      <c r="P498" s="23">
        <v>9.3999999999999998E-6</v>
      </c>
      <c r="Q498" s="20">
        <v>0.15334012370702599</v>
      </c>
      <c r="R498" s="22">
        <v>6.4565679331661198E-3</v>
      </c>
      <c r="S498" s="25"/>
      <c r="T498" s="25"/>
      <c r="U498" s="25"/>
      <c r="V498" s="25"/>
      <c r="W498" s="25"/>
    </row>
    <row r="499" spans="1:26" x14ac:dyDescent="0.25">
      <c r="A499" s="17">
        <v>2017</v>
      </c>
      <c r="B499" s="17">
        <v>2761</v>
      </c>
      <c r="C499" s="18" t="s">
        <v>25</v>
      </c>
      <c r="D499" s="19">
        <v>43314</v>
      </c>
      <c r="E499" s="17">
        <v>7605</v>
      </c>
      <c r="F499" s="18" t="s">
        <v>20</v>
      </c>
      <c r="G499" s="18" t="s">
        <v>18</v>
      </c>
      <c r="H499" s="18" t="s">
        <v>42</v>
      </c>
      <c r="I499" s="17">
        <v>2017</v>
      </c>
      <c r="J499" s="17">
        <v>400</v>
      </c>
      <c r="K499" s="17">
        <v>135</v>
      </c>
      <c r="L499" s="17">
        <v>0.7</v>
      </c>
      <c r="M499" s="20">
        <v>0.26</v>
      </c>
      <c r="N499" s="21">
        <v>3.9999999999999998E-6</v>
      </c>
      <c r="O499" s="22">
        <v>8.9999999999999993E-3</v>
      </c>
      <c r="P499" s="23">
        <v>3.9999999999999998E-7</v>
      </c>
      <c r="Q499" s="20">
        <v>1.1166666078293599E-2</v>
      </c>
      <c r="R499" s="22">
        <v>4.0833331062606999E-4</v>
      </c>
      <c r="S499" s="25">
        <f>Q498-Q499</f>
        <v>0.1421734576287324</v>
      </c>
      <c r="T499" s="25">
        <f>R498-R499</f>
        <v>6.0482346225400494E-3</v>
      </c>
      <c r="U499" s="38">
        <f>S499/365</f>
        <v>3.8951632227049974E-4</v>
      </c>
      <c r="V499" s="38">
        <f>T499/365</f>
        <v>1.6570505815178217E-5</v>
      </c>
      <c r="W499" s="38">
        <f>V499*0.92</f>
        <v>1.5244865349963961E-5</v>
      </c>
      <c r="X499" s="25">
        <f>LOOKUP(G499,'Load Factor Adjustment'!$A$2:$A$15,'Load Factor Adjustment'!$D$2:$D$15)</f>
        <v>0.68571428571428572</v>
      </c>
      <c r="Y499" s="38">
        <f>U499*X499</f>
        <v>2.6709690669977123E-4</v>
      </c>
      <c r="Z499" s="38">
        <f>W499*X499</f>
        <v>1.0453621954261001E-5</v>
      </c>
    </row>
    <row r="500" spans="1:26" x14ac:dyDescent="0.25">
      <c r="A500" s="17">
        <v>2017</v>
      </c>
      <c r="B500" s="17">
        <v>2988</v>
      </c>
      <c r="C500" s="18" t="s">
        <v>16</v>
      </c>
      <c r="D500" s="19">
        <v>43315</v>
      </c>
      <c r="E500" s="17">
        <v>7818</v>
      </c>
      <c r="F500" s="18" t="s">
        <v>17</v>
      </c>
      <c r="G500" s="18" t="s">
        <v>36</v>
      </c>
      <c r="H500" s="18" t="s">
        <v>19</v>
      </c>
      <c r="I500" s="17">
        <v>1981</v>
      </c>
      <c r="J500" s="17">
        <v>500</v>
      </c>
      <c r="K500" s="17">
        <v>150</v>
      </c>
      <c r="L500" s="17">
        <v>0.7</v>
      </c>
      <c r="M500" s="20">
        <v>10.23</v>
      </c>
      <c r="N500" s="21">
        <v>2.4000000000000001E-4</v>
      </c>
      <c r="O500" s="22">
        <v>0.39600000000000002</v>
      </c>
      <c r="P500" s="23">
        <v>2.8799999999999999E-5</v>
      </c>
      <c r="Q500" s="20">
        <v>0.75868051193399599</v>
      </c>
      <c r="R500" s="22">
        <v>4.29166652558539E-2</v>
      </c>
      <c r="S500" s="25"/>
      <c r="T500" s="25"/>
      <c r="U500" s="25"/>
      <c r="V500" s="25"/>
      <c r="W500" s="25"/>
    </row>
    <row r="501" spans="1:26" x14ac:dyDescent="0.25">
      <c r="A501" s="17">
        <v>2017</v>
      </c>
      <c r="B501" s="17">
        <v>2988</v>
      </c>
      <c r="C501" s="18" t="s">
        <v>16</v>
      </c>
      <c r="D501" s="19">
        <v>43315</v>
      </c>
      <c r="E501" s="17">
        <v>7819</v>
      </c>
      <c r="F501" s="18" t="s">
        <v>20</v>
      </c>
      <c r="G501" s="18" t="s">
        <v>36</v>
      </c>
      <c r="H501" s="18" t="s">
        <v>42</v>
      </c>
      <c r="I501" s="17">
        <v>2018</v>
      </c>
      <c r="J501" s="17">
        <v>500</v>
      </c>
      <c r="K501" s="17">
        <v>174</v>
      </c>
      <c r="L501" s="17">
        <v>0.7</v>
      </c>
      <c r="M501" s="20">
        <v>0.26</v>
      </c>
      <c r="N501" s="21">
        <v>3.9999999999999998E-6</v>
      </c>
      <c r="O501" s="22">
        <v>8.9999999999999993E-3</v>
      </c>
      <c r="P501" s="23">
        <v>3.9999999999999998E-7</v>
      </c>
      <c r="Q501" s="20">
        <v>1.8124999049440201E-2</v>
      </c>
      <c r="R501" s="22">
        <v>6.7129625964062697E-4</v>
      </c>
      <c r="S501" s="25">
        <f>Q500-Q501</f>
        <v>0.74055551288455579</v>
      </c>
      <c r="T501" s="25">
        <f>R500-R501</f>
        <v>4.224536899621327E-2</v>
      </c>
      <c r="U501" s="38">
        <f>S501/365</f>
        <v>2.0289192133823445E-3</v>
      </c>
      <c r="V501" s="38">
        <f>T501/365</f>
        <v>1.1574073697592676E-4</v>
      </c>
      <c r="W501" s="38">
        <f>V501*0.92</f>
        <v>1.0648147801785262E-4</v>
      </c>
      <c r="X501" s="25">
        <f>LOOKUP(G501,'Load Factor Adjustment'!$A$2:$A$15,'Load Factor Adjustment'!$D$2:$D$15)</f>
        <v>0.62857142857142867</v>
      </c>
      <c r="Y501" s="38">
        <f>U501*X501</f>
        <v>1.2753206484117595E-3</v>
      </c>
      <c r="Z501" s="38">
        <f>W501*X501</f>
        <v>6.6931214754078805E-5</v>
      </c>
    </row>
    <row r="502" spans="1:26" x14ac:dyDescent="0.25">
      <c r="A502" s="17">
        <v>2018</v>
      </c>
      <c r="B502" s="17">
        <v>2979</v>
      </c>
      <c r="C502" s="18" t="s">
        <v>28</v>
      </c>
      <c r="D502" s="19">
        <v>43319</v>
      </c>
      <c r="E502" s="17">
        <v>7840</v>
      </c>
      <c r="F502" s="18" t="s">
        <v>17</v>
      </c>
      <c r="G502" s="18" t="s">
        <v>37</v>
      </c>
      <c r="H502" s="18" t="s">
        <v>32</v>
      </c>
      <c r="I502" s="17">
        <v>2002</v>
      </c>
      <c r="J502" s="17">
        <v>650</v>
      </c>
      <c r="K502" s="17">
        <v>124</v>
      </c>
      <c r="L502" s="17">
        <v>0.51</v>
      </c>
      <c r="M502" s="20">
        <v>6.54</v>
      </c>
      <c r="N502" s="21">
        <v>1.4999999999999999E-4</v>
      </c>
      <c r="O502" s="22">
        <v>0.30399999999999999</v>
      </c>
      <c r="P502" s="23">
        <v>2.2099999999999998E-5</v>
      </c>
      <c r="Q502" s="20">
        <v>0.37789245539645899</v>
      </c>
      <c r="R502" s="22">
        <v>2.5790932455647699E-2</v>
      </c>
      <c r="S502" s="25"/>
      <c r="T502" s="25"/>
      <c r="U502" s="25"/>
      <c r="V502" s="25"/>
      <c r="W502" s="25"/>
    </row>
    <row r="503" spans="1:26" x14ac:dyDescent="0.25">
      <c r="A503" s="17">
        <v>2018</v>
      </c>
      <c r="B503" s="17">
        <v>2979</v>
      </c>
      <c r="C503" s="18" t="s">
        <v>28</v>
      </c>
      <c r="D503" s="19">
        <v>43319</v>
      </c>
      <c r="E503" s="17">
        <v>7841</v>
      </c>
      <c r="F503" s="18" t="s">
        <v>20</v>
      </c>
      <c r="G503" s="18" t="s">
        <v>37</v>
      </c>
      <c r="H503" s="18" t="s">
        <v>42</v>
      </c>
      <c r="I503" s="17">
        <v>2018</v>
      </c>
      <c r="J503" s="17">
        <v>650</v>
      </c>
      <c r="K503" s="17">
        <v>155</v>
      </c>
      <c r="L503" s="17">
        <v>0.51</v>
      </c>
      <c r="M503" s="20">
        <v>0.26</v>
      </c>
      <c r="N503" s="21">
        <v>3.9999999999999998E-6</v>
      </c>
      <c r="O503" s="22">
        <v>8.9999999999999993E-3</v>
      </c>
      <c r="P503" s="23">
        <v>3.9999999999999998E-7</v>
      </c>
      <c r="Q503" s="20">
        <v>1.5462325557744801E-2</v>
      </c>
      <c r="R503" s="22">
        <v>5.8337711747900205E-4</v>
      </c>
      <c r="S503" s="25">
        <f>Q502-Q503</f>
        <v>0.3624301298387142</v>
      </c>
      <c r="T503" s="25">
        <f>R502-R503</f>
        <v>2.5207555338168697E-2</v>
      </c>
      <c r="U503" s="38">
        <f>S503/365</f>
        <v>9.9295925983209363E-4</v>
      </c>
      <c r="V503" s="38">
        <f>T503/365</f>
        <v>6.9061795447037525E-5</v>
      </c>
      <c r="W503" s="38">
        <f>V503*0.92</f>
        <v>6.353685181127452E-5</v>
      </c>
      <c r="X503" s="25">
        <f>LOOKUP(G503,'Load Factor Adjustment'!$A$2:$A$15,'Load Factor Adjustment'!$D$2:$D$15)</f>
        <v>0.78431372549019607</v>
      </c>
      <c r="Y503" s="38">
        <f>U503*X503</f>
        <v>7.7879157633889699E-4</v>
      </c>
      <c r="Z503" s="38">
        <f>W503*X503</f>
        <v>4.9832824950019232E-5</v>
      </c>
    </row>
    <row r="504" spans="1:26" x14ac:dyDescent="0.25">
      <c r="A504" s="17">
        <v>2018</v>
      </c>
      <c r="B504" s="17">
        <v>3016</v>
      </c>
      <c r="C504" s="18" t="s">
        <v>25</v>
      </c>
      <c r="D504" s="19">
        <v>43322</v>
      </c>
      <c r="E504" s="17">
        <v>7749</v>
      </c>
      <c r="F504" s="18" t="s">
        <v>17</v>
      </c>
      <c r="G504" s="18" t="s">
        <v>48</v>
      </c>
      <c r="H504" s="18" t="s">
        <v>19</v>
      </c>
      <c r="I504" s="17">
        <v>1991</v>
      </c>
      <c r="J504" s="17">
        <v>750</v>
      </c>
      <c r="K504" s="17">
        <v>130</v>
      </c>
      <c r="L504" s="17">
        <v>0.51</v>
      </c>
      <c r="M504" s="20">
        <v>7.6</v>
      </c>
      <c r="N504" s="21">
        <v>1.8000000000000001E-4</v>
      </c>
      <c r="O504" s="22">
        <v>0.27400000000000002</v>
      </c>
      <c r="P504" s="23">
        <v>1.9899999999999999E-5</v>
      </c>
      <c r="Q504" s="20">
        <v>0.53496030402441597</v>
      </c>
      <c r="R504" s="22">
        <v>2.8107340506383499E-2</v>
      </c>
      <c r="S504" s="25"/>
      <c r="T504" s="25"/>
      <c r="U504" s="25"/>
      <c r="V504" s="25"/>
      <c r="W504" s="25"/>
    </row>
    <row r="505" spans="1:26" x14ac:dyDescent="0.25">
      <c r="A505" s="17">
        <v>2018</v>
      </c>
      <c r="B505" s="17">
        <v>3016</v>
      </c>
      <c r="C505" s="18" t="s">
        <v>25</v>
      </c>
      <c r="D505" s="19">
        <v>43322</v>
      </c>
      <c r="E505" s="17">
        <v>7750</v>
      </c>
      <c r="F505" s="18" t="s">
        <v>20</v>
      </c>
      <c r="G505" s="18" t="s">
        <v>48</v>
      </c>
      <c r="H505" s="18" t="s">
        <v>42</v>
      </c>
      <c r="I505" s="17">
        <v>2018</v>
      </c>
      <c r="J505" s="17">
        <v>750</v>
      </c>
      <c r="K505" s="17">
        <v>142</v>
      </c>
      <c r="L505" s="17">
        <v>0.51</v>
      </c>
      <c r="M505" s="20">
        <v>0.26</v>
      </c>
      <c r="N505" s="21">
        <v>3.9999999999999998E-6</v>
      </c>
      <c r="O505" s="22">
        <v>8.9999999999999993E-3</v>
      </c>
      <c r="P505" s="23">
        <v>3.9999999999999998E-7</v>
      </c>
      <c r="Q505" s="20">
        <v>1.6464532849038201E-2</v>
      </c>
      <c r="R505" s="22">
        <v>6.2864579943161601E-4</v>
      </c>
      <c r="S505" s="25">
        <f>Q504-Q505</f>
        <v>0.51849577117537782</v>
      </c>
      <c r="T505" s="25">
        <f>R504-R505</f>
        <v>2.7478694706951884E-2</v>
      </c>
      <c r="U505" s="38">
        <f>S505/365</f>
        <v>1.4205363593845968E-3</v>
      </c>
      <c r="V505" s="38">
        <f>T505/365</f>
        <v>7.5284095087539411E-5</v>
      </c>
      <c r="W505" s="38">
        <f>V505*0.92</f>
        <v>6.9261367480536262E-5</v>
      </c>
      <c r="X505" s="25">
        <f>LOOKUP(G505,'Load Factor Adjustment'!$A$2:$A$15,'Load Factor Adjustment'!$D$2:$D$15)</f>
        <v>0.78431372549019607</v>
      </c>
      <c r="Y505" s="38">
        <f>U505*X505</f>
        <v>1.114146164223213E-3</v>
      </c>
      <c r="Z505" s="38">
        <f>W505*X505</f>
        <v>5.4322641161204911E-5</v>
      </c>
    </row>
    <row r="506" spans="1:26" x14ac:dyDescent="0.25">
      <c r="A506" s="17">
        <v>2018</v>
      </c>
      <c r="B506" s="17">
        <v>2962</v>
      </c>
      <c r="C506" s="18" t="s">
        <v>23</v>
      </c>
      <c r="D506" s="19">
        <v>43325</v>
      </c>
      <c r="E506" s="17">
        <v>7698</v>
      </c>
      <c r="F506" s="18" t="s">
        <v>17</v>
      </c>
      <c r="G506" s="18" t="s">
        <v>50</v>
      </c>
      <c r="H506" s="18" t="s">
        <v>19</v>
      </c>
      <c r="I506" s="17">
        <v>1997</v>
      </c>
      <c r="J506" s="17">
        <v>500</v>
      </c>
      <c r="K506" s="17">
        <v>60</v>
      </c>
      <c r="L506" s="17">
        <v>0.37</v>
      </c>
      <c r="M506" s="20">
        <v>8.17</v>
      </c>
      <c r="N506" s="21">
        <v>1.9000000000000001E-4</v>
      </c>
      <c r="O506" s="22">
        <v>0.47899999999999998</v>
      </c>
      <c r="P506" s="23">
        <v>3.6100000000000003E-5</v>
      </c>
      <c r="Q506" s="20">
        <v>0.127860453214451</v>
      </c>
      <c r="R506" s="22">
        <v>1.11611771833839E-2</v>
      </c>
      <c r="S506" s="25"/>
      <c r="T506" s="25"/>
      <c r="U506" s="25"/>
      <c r="V506" s="25"/>
      <c r="W506" s="25"/>
    </row>
    <row r="507" spans="1:26" x14ac:dyDescent="0.25">
      <c r="A507" s="17">
        <v>2018</v>
      </c>
      <c r="B507" s="17">
        <v>2962</v>
      </c>
      <c r="C507" s="18" t="s">
        <v>23</v>
      </c>
      <c r="D507" s="19">
        <v>43325</v>
      </c>
      <c r="E507" s="17">
        <v>7699</v>
      </c>
      <c r="F507" s="18" t="s">
        <v>20</v>
      </c>
      <c r="G507" s="18" t="s">
        <v>50</v>
      </c>
      <c r="H507" s="18" t="s">
        <v>42</v>
      </c>
      <c r="I507" s="17">
        <v>2017</v>
      </c>
      <c r="J507" s="17">
        <v>500</v>
      </c>
      <c r="K507" s="17">
        <v>74</v>
      </c>
      <c r="L507" s="17">
        <v>0.37</v>
      </c>
      <c r="M507" s="20">
        <v>2.74</v>
      </c>
      <c r="N507" s="21">
        <v>3.6000000000000001E-5</v>
      </c>
      <c r="O507" s="22">
        <v>8.9999999999999993E-3</v>
      </c>
      <c r="P507" s="23">
        <v>8.9999999999999996E-7</v>
      </c>
      <c r="Q507" s="20">
        <v>4.27057988022869E-2</v>
      </c>
      <c r="R507" s="22">
        <v>1.6976686047724901E-4</v>
      </c>
      <c r="S507" s="25">
        <f>Q506-Q507</f>
        <v>8.5154654412164105E-2</v>
      </c>
      <c r="T507" s="25">
        <f>R506-R507</f>
        <v>1.0991410322906651E-2</v>
      </c>
      <c r="U507" s="38">
        <f>S507/365</f>
        <v>2.3330042304702493E-4</v>
      </c>
      <c r="V507" s="38">
        <f>T507/365</f>
        <v>3.0113452939470277E-5</v>
      </c>
      <c r="W507" s="38">
        <f>V507*0.92</f>
        <v>2.7704376704312656E-5</v>
      </c>
      <c r="X507" s="25">
        <f>LOOKUP(G507,'Load Factor Adjustment'!$A$2:$A$15,'Load Factor Adjustment'!$D$2:$D$15)</f>
        <v>1.0810810810810811</v>
      </c>
      <c r="Y507" s="38">
        <f>U507*X507</f>
        <v>2.5221667356435131E-4</v>
      </c>
      <c r="Z507" s="38">
        <f>W507*X507</f>
        <v>2.9950677518175846E-5</v>
      </c>
    </row>
    <row r="508" spans="1:26" x14ac:dyDescent="0.25">
      <c r="A508" s="17">
        <v>2018</v>
      </c>
      <c r="B508" s="17">
        <v>2964</v>
      </c>
      <c r="C508" s="18" t="s">
        <v>23</v>
      </c>
      <c r="D508" s="19">
        <v>43327</v>
      </c>
      <c r="E508" s="17">
        <v>7736</v>
      </c>
      <c r="F508" s="18" t="s">
        <v>17</v>
      </c>
      <c r="G508" s="18" t="s">
        <v>18</v>
      </c>
      <c r="H508" s="18" t="s">
        <v>19</v>
      </c>
      <c r="I508" s="17">
        <v>1977</v>
      </c>
      <c r="J508" s="17">
        <v>250</v>
      </c>
      <c r="K508" s="17">
        <v>84</v>
      </c>
      <c r="L508" s="17">
        <v>0.7</v>
      </c>
      <c r="M508" s="20">
        <v>12.09</v>
      </c>
      <c r="N508" s="21">
        <v>2.7999999999999998E-4</v>
      </c>
      <c r="O508" s="22">
        <v>0.60499999999999998</v>
      </c>
      <c r="P508" s="23">
        <v>4.3999999999999999E-5</v>
      </c>
      <c r="Q508" s="20">
        <v>0.24807870334500401</v>
      </c>
      <c r="R508" s="22">
        <v>1.8002314881336499E-2</v>
      </c>
      <c r="S508" s="25"/>
      <c r="T508" s="25"/>
      <c r="U508" s="25"/>
      <c r="V508" s="25"/>
      <c r="W508" s="25"/>
    </row>
    <row r="509" spans="1:26" x14ac:dyDescent="0.25">
      <c r="A509" s="17">
        <v>2018</v>
      </c>
      <c r="B509" s="17">
        <v>2964</v>
      </c>
      <c r="C509" s="18" t="s">
        <v>23</v>
      </c>
      <c r="D509" s="19">
        <v>43327</v>
      </c>
      <c r="E509" s="17">
        <v>7695</v>
      </c>
      <c r="F509" s="18" t="s">
        <v>20</v>
      </c>
      <c r="G509" s="18" t="s">
        <v>18</v>
      </c>
      <c r="H509" s="18" t="s">
        <v>42</v>
      </c>
      <c r="I509" s="17">
        <v>2017</v>
      </c>
      <c r="J509" s="17">
        <v>250</v>
      </c>
      <c r="K509" s="17">
        <v>100</v>
      </c>
      <c r="L509" s="17">
        <v>0.7</v>
      </c>
      <c r="M509" s="20">
        <v>0.26</v>
      </c>
      <c r="N509" s="21">
        <v>3.9999999999999998E-6</v>
      </c>
      <c r="O509" s="22">
        <v>8.9999999999999993E-3</v>
      </c>
      <c r="P509" s="23">
        <v>3.9999999999999998E-7</v>
      </c>
      <c r="Q509" s="20">
        <v>5.1118824447860698E-3</v>
      </c>
      <c r="R509" s="22">
        <v>1.83256162357809E-4</v>
      </c>
      <c r="S509" s="25">
        <f>Q508-Q509</f>
        <v>0.24296682090021793</v>
      </c>
      <c r="T509" s="25">
        <f>R508-R509</f>
        <v>1.7819058718978691E-2</v>
      </c>
      <c r="U509" s="38">
        <f>S509/365</f>
        <v>6.6566252301429574E-4</v>
      </c>
      <c r="V509" s="38">
        <f>T509/365</f>
        <v>4.8819338956106003E-5</v>
      </c>
      <c r="W509" s="38">
        <f>V509*0.92</f>
        <v>4.4913791839617525E-5</v>
      </c>
      <c r="X509" s="25">
        <f>LOOKUP(G509,'Load Factor Adjustment'!$A$2:$A$15,'Load Factor Adjustment'!$D$2:$D$15)</f>
        <v>0.68571428571428572</v>
      </c>
      <c r="Y509" s="38">
        <f>U509*X509</f>
        <v>4.564543014955171E-4</v>
      </c>
      <c r="Z509" s="38">
        <f>W509*X509</f>
        <v>3.0798028690023446E-5</v>
      </c>
    </row>
    <row r="510" spans="1:26" x14ac:dyDescent="0.25">
      <c r="A510" s="17">
        <v>2018</v>
      </c>
      <c r="B510" s="17">
        <v>2968</v>
      </c>
      <c r="C510" s="18" t="s">
        <v>23</v>
      </c>
      <c r="D510" s="19">
        <v>43327</v>
      </c>
      <c r="E510" s="17">
        <v>7743</v>
      </c>
      <c r="F510" s="18" t="s">
        <v>17</v>
      </c>
      <c r="G510" s="18" t="s">
        <v>18</v>
      </c>
      <c r="H510" s="18" t="s">
        <v>32</v>
      </c>
      <c r="I510" s="17">
        <v>1999</v>
      </c>
      <c r="J510" s="17">
        <v>400</v>
      </c>
      <c r="K510" s="17">
        <v>100</v>
      </c>
      <c r="L510" s="17">
        <v>0.7</v>
      </c>
      <c r="M510" s="20">
        <v>6.54</v>
      </c>
      <c r="N510" s="21">
        <v>1.4999999999999999E-4</v>
      </c>
      <c r="O510" s="22">
        <v>0.30399999999999999</v>
      </c>
      <c r="P510" s="23">
        <v>2.2099999999999998E-5</v>
      </c>
      <c r="Q510" s="20">
        <v>0.246296293035518</v>
      </c>
      <c r="R510" s="22">
        <v>1.59308633620944E-2</v>
      </c>
      <c r="S510" s="25"/>
      <c r="T510" s="25"/>
      <c r="U510" s="25"/>
      <c r="V510" s="25"/>
      <c r="W510" s="25"/>
    </row>
    <row r="511" spans="1:26" x14ac:dyDescent="0.25">
      <c r="A511" s="17">
        <v>2018</v>
      </c>
      <c r="B511" s="17">
        <v>2968</v>
      </c>
      <c r="C511" s="18" t="s">
        <v>23</v>
      </c>
      <c r="D511" s="19">
        <v>43327</v>
      </c>
      <c r="E511" s="17">
        <v>7744</v>
      </c>
      <c r="F511" s="18" t="s">
        <v>20</v>
      </c>
      <c r="G511" s="18" t="s">
        <v>18</v>
      </c>
      <c r="H511" s="18" t="s">
        <v>42</v>
      </c>
      <c r="I511" s="17">
        <v>2017</v>
      </c>
      <c r="J511" s="17">
        <v>400</v>
      </c>
      <c r="K511" s="17">
        <v>100</v>
      </c>
      <c r="L511" s="17">
        <v>0.7</v>
      </c>
      <c r="M511" s="20">
        <v>0.26</v>
      </c>
      <c r="N511" s="21">
        <v>3.9999999999999998E-6</v>
      </c>
      <c r="O511" s="22">
        <v>8.9999999999999993E-3</v>
      </c>
      <c r="P511" s="23">
        <v>3.9999999999999998E-7</v>
      </c>
      <c r="Q511" s="20">
        <v>8.2716045024396993E-3</v>
      </c>
      <c r="R511" s="22">
        <v>3.0246911898227399E-4</v>
      </c>
      <c r="S511" s="25">
        <f>Q510-Q511</f>
        <v>0.23802468853307832</v>
      </c>
      <c r="T511" s="25">
        <f>R510-R511</f>
        <v>1.5628394243112124E-2</v>
      </c>
      <c r="U511" s="38">
        <f>S511/365</f>
        <v>6.5212243433720085E-4</v>
      </c>
      <c r="V511" s="38">
        <f>T511/365</f>
        <v>4.2817518474279792E-5</v>
      </c>
      <c r="W511" s="38">
        <f>V511*0.92</f>
        <v>3.9392116996337408E-5</v>
      </c>
      <c r="X511" s="25">
        <f>LOOKUP(G511,'Load Factor Adjustment'!$A$2:$A$15,'Load Factor Adjustment'!$D$2:$D$15)</f>
        <v>0.68571428571428572</v>
      </c>
      <c r="Y511" s="38">
        <f>U511*X511</f>
        <v>4.4716966925979485E-4</v>
      </c>
      <c r="Z511" s="38">
        <f>W511*X511</f>
        <v>2.7011737368917081E-5</v>
      </c>
    </row>
    <row r="512" spans="1:26" x14ac:dyDescent="0.25">
      <c r="A512" s="17">
        <v>2018</v>
      </c>
      <c r="B512" s="17">
        <v>3002</v>
      </c>
      <c r="C512" s="18" t="s">
        <v>26</v>
      </c>
      <c r="D512" s="19">
        <v>43327</v>
      </c>
      <c r="E512" s="17">
        <v>7789</v>
      </c>
      <c r="F512" s="18" t="s">
        <v>17</v>
      </c>
      <c r="G512" s="18" t="s">
        <v>18</v>
      </c>
      <c r="H512" s="18" t="s">
        <v>19</v>
      </c>
      <c r="I512" s="17">
        <v>1982</v>
      </c>
      <c r="J512" s="17">
        <v>600</v>
      </c>
      <c r="K512" s="17">
        <v>72</v>
      </c>
      <c r="L512" s="17">
        <v>0.7</v>
      </c>
      <c r="M512" s="20">
        <v>12.09</v>
      </c>
      <c r="N512" s="21">
        <v>2.7999999999999998E-4</v>
      </c>
      <c r="O512" s="22">
        <v>0.60499999999999998</v>
      </c>
      <c r="P512" s="23">
        <v>4.3999999999999999E-5</v>
      </c>
      <c r="Q512" s="20">
        <v>0.51499999930727303</v>
      </c>
      <c r="R512" s="22">
        <v>3.7766666796750198E-2</v>
      </c>
      <c r="S512" s="25"/>
      <c r="T512" s="25"/>
      <c r="U512" s="25"/>
      <c r="V512" s="25"/>
      <c r="W512" s="25"/>
    </row>
    <row r="513" spans="1:26" x14ac:dyDescent="0.25">
      <c r="A513" s="17">
        <v>2018</v>
      </c>
      <c r="B513" s="17">
        <v>3002</v>
      </c>
      <c r="C513" s="18" t="s">
        <v>26</v>
      </c>
      <c r="D513" s="19">
        <v>43327</v>
      </c>
      <c r="E513" s="17">
        <v>7790</v>
      </c>
      <c r="F513" s="18" t="s">
        <v>20</v>
      </c>
      <c r="G513" s="18" t="s">
        <v>18</v>
      </c>
      <c r="H513" s="18" t="s">
        <v>42</v>
      </c>
      <c r="I513" s="17">
        <v>2017</v>
      </c>
      <c r="J513" s="17">
        <v>600</v>
      </c>
      <c r="K513" s="17">
        <v>70</v>
      </c>
      <c r="L513" s="17">
        <v>0.7</v>
      </c>
      <c r="M513" s="20">
        <v>2.74</v>
      </c>
      <c r="N513" s="21">
        <v>3.6000000000000001E-5</v>
      </c>
      <c r="O513" s="22">
        <v>8.9999999999999993E-3</v>
      </c>
      <c r="P513" s="23">
        <v>8.9999999999999996E-7</v>
      </c>
      <c r="Q513" s="20">
        <v>9.2296295157358793E-2</v>
      </c>
      <c r="R513" s="22">
        <v>3.79166645222395E-4</v>
      </c>
      <c r="S513" s="25">
        <f>Q512-Q513</f>
        <v>0.42270370414991421</v>
      </c>
      <c r="T513" s="25">
        <f>R512-R513</f>
        <v>3.7387500151527801E-2</v>
      </c>
      <c r="U513" s="38">
        <f>S513/365</f>
        <v>1.1580923401367513E-3</v>
      </c>
      <c r="V513" s="38">
        <f>T513/365</f>
        <v>1.0243150726445973E-4</v>
      </c>
      <c r="W513" s="38">
        <f>V513*0.92</f>
        <v>9.4236986683302957E-5</v>
      </c>
      <c r="X513" s="25">
        <f>LOOKUP(G513,'Load Factor Adjustment'!$A$2:$A$15,'Load Factor Adjustment'!$D$2:$D$15)</f>
        <v>0.68571428571428572</v>
      </c>
      <c r="Y513" s="38">
        <f>U513*X513</f>
        <v>7.941204618080581E-4</v>
      </c>
      <c r="Z513" s="38">
        <f>W513*X513</f>
        <v>6.4619648011407743E-5</v>
      </c>
    </row>
    <row r="514" spans="1:26" x14ac:dyDescent="0.25">
      <c r="A514" s="17">
        <v>2018</v>
      </c>
      <c r="B514" s="17">
        <v>2982</v>
      </c>
      <c r="C514" s="18" t="s">
        <v>26</v>
      </c>
      <c r="D514" s="19">
        <v>43328</v>
      </c>
      <c r="E514" s="17">
        <v>7806</v>
      </c>
      <c r="F514" s="18" t="s">
        <v>17</v>
      </c>
      <c r="G514" s="18" t="s">
        <v>18</v>
      </c>
      <c r="H514" s="18" t="s">
        <v>19</v>
      </c>
      <c r="I514" s="17">
        <v>1970</v>
      </c>
      <c r="J514" s="17">
        <v>1000</v>
      </c>
      <c r="K514" s="17">
        <v>59</v>
      </c>
      <c r="L514" s="17">
        <v>0.7</v>
      </c>
      <c r="M514" s="20">
        <v>12.09</v>
      </c>
      <c r="N514" s="21">
        <v>2.7999999999999998E-4</v>
      </c>
      <c r="O514" s="22">
        <v>0.60499999999999998</v>
      </c>
      <c r="P514" s="23">
        <v>4.3999999999999999E-5</v>
      </c>
      <c r="Q514" s="20">
        <v>0.70335648053539601</v>
      </c>
      <c r="R514" s="22">
        <v>5.1579475486302401E-2</v>
      </c>
      <c r="S514" s="25"/>
      <c r="T514" s="25"/>
      <c r="U514" s="25"/>
      <c r="V514" s="25"/>
      <c r="W514" s="25"/>
    </row>
    <row r="515" spans="1:26" x14ac:dyDescent="0.25">
      <c r="A515" s="17">
        <v>2018</v>
      </c>
      <c r="B515" s="17">
        <v>2982</v>
      </c>
      <c r="C515" s="18" t="s">
        <v>26</v>
      </c>
      <c r="D515" s="19">
        <v>43328</v>
      </c>
      <c r="E515" s="17">
        <v>7807</v>
      </c>
      <c r="F515" s="18" t="s">
        <v>20</v>
      </c>
      <c r="G515" s="18" t="s">
        <v>18</v>
      </c>
      <c r="H515" s="18" t="s">
        <v>42</v>
      </c>
      <c r="I515" s="17">
        <v>2018</v>
      </c>
      <c r="J515" s="17">
        <v>1000</v>
      </c>
      <c r="K515" s="17">
        <v>55</v>
      </c>
      <c r="L515" s="17">
        <v>0.7</v>
      </c>
      <c r="M515" s="20">
        <v>2.74</v>
      </c>
      <c r="N515" s="21">
        <v>3.6000000000000001E-5</v>
      </c>
      <c r="O515" s="22">
        <v>8.9999999999999993E-3</v>
      </c>
      <c r="P515" s="23">
        <v>8.9999999999999996E-7</v>
      </c>
      <c r="Q515" s="20">
        <v>0.123919751650996</v>
      </c>
      <c r="R515" s="22">
        <v>5.72916635161255E-4</v>
      </c>
      <c r="S515" s="25">
        <f>Q514-Q515</f>
        <v>0.57943672888440001</v>
      </c>
      <c r="T515" s="25">
        <f>R514-R515</f>
        <v>5.1006558851141144E-2</v>
      </c>
      <c r="U515" s="38">
        <f>S515/365</f>
        <v>1.5874978873545206E-3</v>
      </c>
      <c r="V515" s="38">
        <f>T515/365</f>
        <v>1.397439968524415E-4</v>
      </c>
      <c r="W515" s="38">
        <f>V515*0.92</f>
        <v>1.2856447710424618E-4</v>
      </c>
      <c r="X515" s="25">
        <f>LOOKUP(G515,'Load Factor Adjustment'!$A$2:$A$15,'Load Factor Adjustment'!$D$2:$D$15)</f>
        <v>0.68571428571428572</v>
      </c>
      <c r="Y515" s="38">
        <f>U515*X515</f>
        <v>1.0885699799002427E-3</v>
      </c>
      <c r="Z515" s="38">
        <f>W515*X515</f>
        <v>8.8158498585768814E-5</v>
      </c>
    </row>
    <row r="516" spans="1:26" x14ac:dyDescent="0.25">
      <c r="A516" s="17">
        <v>2018</v>
      </c>
      <c r="B516" s="17">
        <v>2983</v>
      </c>
      <c r="C516" s="18" t="s">
        <v>26</v>
      </c>
      <c r="D516" s="19">
        <v>43328</v>
      </c>
      <c r="E516" s="17">
        <v>7834</v>
      </c>
      <c r="F516" s="18" t="s">
        <v>17</v>
      </c>
      <c r="G516" s="18" t="s">
        <v>18</v>
      </c>
      <c r="H516" s="18" t="s">
        <v>19</v>
      </c>
      <c r="I516" s="17">
        <v>1965</v>
      </c>
      <c r="J516" s="17">
        <v>1000</v>
      </c>
      <c r="K516" s="17">
        <v>59</v>
      </c>
      <c r="L516" s="17">
        <v>0.7</v>
      </c>
      <c r="M516" s="20">
        <v>12.09</v>
      </c>
      <c r="N516" s="21">
        <v>2.7999999999999998E-4</v>
      </c>
      <c r="O516" s="22">
        <v>0.60499999999999998</v>
      </c>
      <c r="P516" s="23">
        <v>4.3999999999999999E-5</v>
      </c>
      <c r="Q516" s="20">
        <v>0.70335648053539601</v>
      </c>
      <c r="R516" s="22">
        <v>5.1579475486302401E-2</v>
      </c>
      <c r="S516" s="25"/>
      <c r="T516" s="25"/>
      <c r="U516" s="25"/>
      <c r="V516" s="25"/>
      <c r="W516" s="25"/>
    </row>
    <row r="517" spans="1:26" x14ac:dyDescent="0.25">
      <c r="A517" s="17">
        <v>2018</v>
      </c>
      <c r="B517" s="17">
        <v>2983</v>
      </c>
      <c r="C517" s="18" t="s">
        <v>26</v>
      </c>
      <c r="D517" s="19">
        <v>43328</v>
      </c>
      <c r="E517" s="17">
        <v>7835</v>
      </c>
      <c r="F517" s="18" t="s">
        <v>20</v>
      </c>
      <c r="G517" s="18" t="s">
        <v>18</v>
      </c>
      <c r="H517" s="18" t="s">
        <v>42</v>
      </c>
      <c r="I517" s="17">
        <v>2018</v>
      </c>
      <c r="J517" s="17">
        <v>1000</v>
      </c>
      <c r="K517" s="17">
        <v>55</v>
      </c>
      <c r="L517" s="17">
        <v>0.7</v>
      </c>
      <c r="M517" s="20">
        <v>2.74</v>
      </c>
      <c r="N517" s="21">
        <v>3.6000000000000001E-5</v>
      </c>
      <c r="O517" s="22">
        <v>8.9999999999999993E-3</v>
      </c>
      <c r="P517" s="23">
        <v>8.9999999999999996E-7</v>
      </c>
      <c r="Q517" s="20">
        <v>0.123919751650996</v>
      </c>
      <c r="R517" s="22">
        <v>5.72916635161255E-4</v>
      </c>
      <c r="S517" s="25">
        <f>Q516-Q517</f>
        <v>0.57943672888440001</v>
      </c>
      <c r="T517" s="25">
        <f>R516-R517</f>
        <v>5.1006558851141144E-2</v>
      </c>
      <c r="U517" s="38">
        <f>S517/365</f>
        <v>1.5874978873545206E-3</v>
      </c>
      <c r="V517" s="38">
        <f>T517/365</f>
        <v>1.397439968524415E-4</v>
      </c>
      <c r="W517" s="38">
        <f>V517*0.92</f>
        <v>1.2856447710424618E-4</v>
      </c>
      <c r="X517" s="25">
        <f>LOOKUP(G517,'Load Factor Adjustment'!$A$2:$A$15,'Load Factor Adjustment'!$D$2:$D$15)</f>
        <v>0.68571428571428572</v>
      </c>
      <c r="Y517" s="38">
        <f>U517*X517</f>
        <v>1.0885699799002427E-3</v>
      </c>
      <c r="Z517" s="38">
        <f>W517*X517</f>
        <v>8.8158498585768814E-5</v>
      </c>
    </row>
    <row r="518" spans="1:26" x14ac:dyDescent="0.25">
      <c r="A518" s="17">
        <v>2018</v>
      </c>
      <c r="B518" s="17">
        <v>3001</v>
      </c>
      <c r="C518" s="18" t="s">
        <v>26</v>
      </c>
      <c r="D518" s="19">
        <v>43328</v>
      </c>
      <c r="E518" s="17">
        <v>7787</v>
      </c>
      <c r="F518" s="18" t="s">
        <v>17</v>
      </c>
      <c r="G518" s="18" t="s">
        <v>18</v>
      </c>
      <c r="H518" s="18" t="s">
        <v>19</v>
      </c>
      <c r="I518" s="17">
        <v>1976</v>
      </c>
      <c r="J518" s="17">
        <v>1000</v>
      </c>
      <c r="K518" s="17">
        <v>59</v>
      </c>
      <c r="L518" s="17">
        <v>0.7</v>
      </c>
      <c r="M518" s="20">
        <v>12.09</v>
      </c>
      <c r="N518" s="21">
        <v>2.7999999999999998E-4</v>
      </c>
      <c r="O518" s="22">
        <v>0.60499999999999998</v>
      </c>
      <c r="P518" s="23">
        <v>4.3999999999999999E-5</v>
      </c>
      <c r="Q518" s="20">
        <v>0.70335648053539601</v>
      </c>
      <c r="R518" s="22">
        <v>5.1579475486302401E-2</v>
      </c>
      <c r="S518" s="25"/>
      <c r="T518" s="25"/>
      <c r="U518" s="25"/>
      <c r="V518" s="25"/>
      <c r="W518" s="25"/>
    </row>
    <row r="519" spans="1:26" x14ac:dyDescent="0.25">
      <c r="A519" s="17">
        <v>2018</v>
      </c>
      <c r="B519" s="17">
        <v>3001</v>
      </c>
      <c r="C519" s="18" t="s">
        <v>26</v>
      </c>
      <c r="D519" s="19">
        <v>43328</v>
      </c>
      <c r="E519" s="17">
        <v>7788</v>
      </c>
      <c r="F519" s="18" t="s">
        <v>20</v>
      </c>
      <c r="G519" s="18" t="s">
        <v>18</v>
      </c>
      <c r="H519" s="18" t="s">
        <v>42</v>
      </c>
      <c r="I519" s="17">
        <v>2018</v>
      </c>
      <c r="J519" s="17">
        <v>1000</v>
      </c>
      <c r="K519" s="17">
        <v>55</v>
      </c>
      <c r="L519" s="17">
        <v>0.7</v>
      </c>
      <c r="M519" s="20">
        <v>2.74</v>
      </c>
      <c r="N519" s="21">
        <v>3.6000000000000001E-5</v>
      </c>
      <c r="O519" s="22">
        <v>8.9999999999999993E-3</v>
      </c>
      <c r="P519" s="23">
        <v>8.9999999999999996E-7</v>
      </c>
      <c r="Q519" s="20">
        <v>0.123919751650996</v>
      </c>
      <c r="R519" s="22">
        <v>5.72916635161255E-4</v>
      </c>
      <c r="S519" s="25">
        <f>Q518-Q519</f>
        <v>0.57943672888440001</v>
      </c>
      <c r="T519" s="25">
        <f>R518-R519</f>
        <v>5.1006558851141144E-2</v>
      </c>
      <c r="U519" s="38">
        <f>S519/365</f>
        <v>1.5874978873545206E-3</v>
      </c>
      <c r="V519" s="38">
        <f>T519/365</f>
        <v>1.397439968524415E-4</v>
      </c>
      <c r="W519" s="38">
        <f>V519*0.92</f>
        <v>1.2856447710424618E-4</v>
      </c>
      <c r="X519" s="25">
        <f>LOOKUP(G519,'Load Factor Adjustment'!$A$2:$A$15,'Load Factor Adjustment'!$D$2:$D$15)</f>
        <v>0.68571428571428572</v>
      </c>
      <c r="Y519" s="38">
        <f>U519*X519</f>
        <v>1.0885699799002427E-3</v>
      </c>
      <c r="Z519" s="38">
        <f>W519*X519</f>
        <v>8.8158498585768814E-5</v>
      </c>
    </row>
    <row r="520" spans="1:26" x14ac:dyDescent="0.25">
      <c r="A520" s="17">
        <v>2018</v>
      </c>
      <c r="B520" s="17">
        <v>3014</v>
      </c>
      <c r="C520" s="18" t="s">
        <v>25</v>
      </c>
      <c r="D520" s="19">
        <v>43328</v>
      </c>
      <c r="E520" s="17">
        <v>7753</v>
      </c>
      <c r="F520" s="18" t="s">
        <v>17</v>
      </c>
      <c r="G520" s="18" t="s">
        <v>18</v>
      </c>
      <c r="H520" s="18" t="s">
        <v>19</v>
      </c>
      <c r="I520" s="17">
        <v>1996</v>
      </c>
      <c r="J520" s="17">
        <v>100</v>
      </c>
      <c r="K520" s="17">
        <v>63</v>
      </c>
      <c r="L520" s="17">
        <v>0.7</v>
      </c>
      <c r="M520" s="20">
        <v>8.17</v>
      </c>
      <c r="N520" s="21">
        <v>1.9000000000000001E-4</v>
      </c>
      <c r="O520" s="22">
        <v>0.47899999999999998</v>
      </c>
      <c r="P520" s="23">
        <v>3.6100000000000003E-5</v>
      </c>
      <c r="Q520" s="20">
        <v>4.2209027510083701E-2</v>
      </c>
      <c r="R520" s="22">
        <v>2.8022846638886901E-3</v>
      </c>
      <c r="S520" s="25"/>
      <c r="T520" s="25"/>
      <c r="U520" s="25"/>
      <c r="V520" s="25"/>
      <c r="W520" s="25"/>
    </row>
    <row r="521" spans="1:26" x14ac:dyDescent="0.25">
      <c r="A521" s="17">
        <v>2018</v>
      </c>
      <c r="B521" s="17">
        <v>3014</v>
      </c>
      <c r="C521" s="18" t="s">
        <v>25</v>
      </c>
      <c r="D521" s="19">
        <v>43328</v>
      </c>
      <c r="E521" s="17">
        <v>7754</v>
      </c>
      <c r="F521" s="18" t="s">
        <v>20</v>
      </c>
      <c r="G521" s="18" t="s">
        <v>18</v>
      </c>
      <c r="H521" s="18" t="s">
        <v>42</v>
      </c>
      <c r="I521" s="17">
        <v>2017</v>
      </c>
      <c r="J521" s="17">
        <v>100</v>
      </c>
      <c r="K521" s="17">
        <v>66</v>
      </c>
      <c r="L521" s="17">
        <v>0.7</v>
      </c>
      <c r="M521" s="20">
        <v>2.74</v>
      </c>
      <c r="N521" s="21">
        <v>3.6000000000000001E-5</v>
      </c>
      <c r="O521" s="22">
        <v>8.9999999999999993E-3</v>
      </c>
      <c r="P521" s="23">
        <v>8.9999999999999996E-7</v>
      </c>
      <c r="Q521" s="20">
        <v>1.4045370182988201E-2</v>
      </c>
      <c r="R521" s="22">
        <v>4.8124997143730103E-5</v>
      </c>
      <c r="S521" s="25">
        <f>Q520-Q521</f>
        <v>2.8163657327095498E-2</v>
      </c>
      <c r="T521" s="25">
        <f>R520-R521</f>
        <v>2.75415966674496E-3</v>
      </c>
      <c r="U521" s="38">
        <f>S521/365</f>
        <v>7.7160705005741096E-5</v>
      </c>
      <c r="V521" s="38">
        <f>T521/365</f>
        <v>7.5456429225889317E-6</v>
      </c>
      <c r="W521" s="38">
        <f>V521*0.92</f>
        <v>6.9419914887818176E-6</v>
      </c>
      <c r="X521" s="25">
        <f>LOOKUP(G521,'Load Factor Adjustment'!$A$2:$A$15,'Load Factor Adjustment'!$D$2:$D$15)</f>
        <v>0.68571428571428572</v>
      </c>
      <c r="Y521" s="38">
        <f>U521*X521</f>
        <v>5.2910197718222464E-5</v>
      </c>
      <c r="Z521" s="38">
        <f>W521*X521</f>
        <v>4.7602227351646748E-6</v>
      </c>
    </row>
    <row r="522" spans="1:26" x14ac:dyDescent="0.25">
      <c r="A522" s="17">
        <v>2018</v>
      </c>
      <c r="B522" s="17">
        <v>3015</v>
      </c>
      <c r="C522" s="18" t="s">
        <v>25</v>
      </c>
      <c r="D522" s="19">
        <v>43328</v>
      </c>
      <c r="E522" s="17">
        <v>7751</v>
      </c>
      <c r="F522" s="18" t="s">
        <v>17</v>
      </c>
      <c r="G522" s="18" t="s">
        <v>18</v>
      </c>
      <c r="H522" s="18" t="s">
        <v>19</v>
      </c>
      <c r="I522" s="17">
        <v>1991</v>
      </c>
      <c r="J522" s="17">
        <v>500</v>
      </c>
      <c r="K522" s="17">
        <v>335</v>
      </c>
      <c r="L522" s="17">
        <v>0.7</v>
      </c>
      <c r="M522" s="20">
        <v>7.6</v>
      </c>
      <c r="N522" s="21">
        <v>1.8000000000000001E-4</v>
      </c>
      <c r="O522" s="22">
        <v>0.27400000000000002</v>
      </c>
      <c r="P522" s="23">
        <v>1.9899999999999999E-5</v>
      </c>
      <c r="Q522" s="20">
        <v>1.26141972351105</v>
      </c>
      <c r="R522" s="22">
        <v>6.62762328783464E-2</v>
      </c>
      <c r="S522" s="25"/>
      <c r="T522" s="25"/>
      <c r="U522" s="25"/>
      <c r="V522" s="25"/>
      <c r="W522" s="25"/>
    </row>
    <row r="523" spans="1:26" x14ac:dyDescent="0.25">
      <c r="A523" s="17">
        <v>2018</v>
      </c>
      <c r="B523" s="17">
        <v>3015</v>
      </c>
      <c r="C523" s="18" t="s">
        <v>25</v>
      </c>
      <c r="D523" s="19">
        <v>43328</v>
      </c>
      <c r="E523" s="17">
        <v>7752</v>
      </c>
      <c r="F523" s="18" t="s">
        <v>20</v>
      </c>
      <c r="G523" s="18" t="s">
        <v>18</v>
      </c>
      <c r="H523" s="18" t="s">
        <v>42</v>
      </c>
      <c r="I523" s="17">
        <v>2016</v>
      </c>
      <c r="J523" s="17">
        <v>500</v>
      </c>
      <c r="K523" s="17">
        <v>370</v>
      </c>
      <c r="L523" s="17">
        <v>0.7</v>
      </c>
      <c r="M523" s="20">
        <v>0.26</v>
      </c>
      <c r="N523" s="21">
        <v>3.5999999999999998E-6</v>
      </c>
      <c r="O523" s="22">
        <v>8.9999999999999993E-3</v>
      </c>
      <c r="P523" s="23">
        <v>2.9999999999999999E-7</v>
      </c>
      <c r="Q523" s="20">
        <v>3.8398917702115599E-2</v>
      </c>
      <c r="R523" s="22">
        <v>1.39178233218784E-3</v>
      </c>
      <c r="S523" s="25">
        <f>Q522-Q523</f>
        <v>1.2230208058089345</v>
      </c>
      <c r="T523" s="25">
        <f>R522-R523</f>
        <v>6.4884450546158559E-2</v>
      </c>
      <c r="U523" s="38">
        <f>S523/365</f>
        <v>3.3507419337231079E-3</v>
      </c>
      <c r="V523" s="38">
        <f>T523/365</f>
        <v>1.7776561793468099E-4</v>
      </c>
      <c r="W523" s="38">
        <f>V523*0.92</f>
        <v>1.6354436849990651E-4</v>
      </c>
      <c r="X523" s="25">
        <f>LOOKUP(G523,'Load Factor Adjustment'!$A$2:$A$15,'Load Factor Adjustment'!$D$2:$D$15)</f>
        <v>0.68571428571428572</v>
      </c>
      <c r="Y523" s="38">
        <f>U523*X523</f>
        <v>2.2976516116958454E-3</v>
      </c>
      <c r="Z523" s="38">
        <f>W523*X523</f>
        <v>1.1214470982850732E-4</v>
      </c>
    </row>
    <row r="524" spans="1:26" x14ac:dyDescent="0.25">
      <c r="A524" s="17">
        <v>2017</v>
      </c>
      <c r="B524" s="17">
        <v>2951</v>
      </c>
      <c r="C524" s="18" t="s">
        <v>16</v>
      </c>
      <c r="D524" s="19">
        <v>43332</v>
      </c>
      <c r="E524" s="17">
        <v>7707</v>
      </c>
      <c r="F524" s="18" t="s">
        <v>17</v>
      </c>
      <c r="G524" s="18" t="s">
        <v>18</v>
      </c>
      <c r="H524" s="18" t="s">
        <v>32</v>
      </c>
      <c r="I524" s="17">
        <v>2002</v>
      </c>
      <c r="J524" s="17">
        <v>1800</v>
      </c>
      <c r="K524" s="17">
        <v>105</v>
      </c>
      <c r="L524" s="17">
        <v>0.7</v>
      </c>
      <c r="M524" s="20">
        <v>6.54</v>
      </c>
      <c r="N524" s="21">
        <v>1.4999999999999999E-4</v>
      </c>
      <c r="O524" s="22">
        <v>0.30399999999999999</v>
      </c>
      <c r="P524" s="23">
        <v>2.2099999999999998E-5</v>
      </c>
      <c r="Q524" s="20">
        <v>1.2162499861923699</v>
      </c>
      <c r="R524" s="22">
        <v>8.3008328944171095E-2</v>
      </c>
      <c r="S524" s="25"/>
      <c r="T524" s="25"/>
      <c r="U524" s="25"/>
      <c r="V524" s="25"/>
      <c r="W524" s="25"/>
    </row>
    <row r="525" spans="1:26" x14ac:dyDescent="0.25">
      <c r="A525" s="17">
        <v>2017</v>
      </c>
      <c r="B525" s="17">
        <v>2951</v>
      </c>
      <c r="C525" s="18" t="s">
        <v>16</v>
      </c>
      <c r="D525" s="19">
        <v>43332</v>
      </c>
      <c r="E525" s="17">
        <v>7708</v>
      </c>
      <c r="F525" s="18" t="s">
        <v>20</v>
      </c>
      <c r="G525" s="18" t="s">
        <v>18</v>
      </c>
      <c r="H525" s="18" t="s">
        <v>42</v>
      </c>
      <c r="I525" s="17">
        <v>2017</v>
      </c>
      <c r="J525" s="17">
        <v>1800</v>
      </c>
      <c r="K525" s="17">
        <v>106</v>
      </c>
      <c r="L525" s="17">
        <v>0.7</v>
      </c>
      <c r="M525" s="20">
        <v>2.3199999999999998</v>
      </c>
      <c r="N525" s="21">
        <v>3.0000000000000001E-5</v>
      </c>
      <c r="O525" s="22">
        <v>0.112</v>
      </c>
      <c r="P525" s="23">
        <v>7.9999999999999996E-6</v>
      </c>
      <c r="Q525" s="20">
        <v>0.38130553822964802</v>
      </c>
      <c r="R525" s="22">
        <v>2.7088888909762899E-2</v>
      </c>
      <c r="S525" s="25">
        <f>Q524-Q525</f>
        <v>0.83494444796272194</v>
      </c>
      <c r="T525" s="25">
        <f>R524-R525</f>
        <v>5.5919440034408199E-2</v>
      </c>
      <c r="U525" s="38">
        <f>S525/365</f>
        <v>2.2875190355143068E-3</v>
      </c>
      <c r="V525" s="38">
        <f>T525/365</f>
        <v>1.532039452997485E-4</v>
      </c>
      <c r="W525" s="38">
        <f>V525*0.92</f>
        <v>1.4094762967576863E-4</v>
      </c>
      <c r="X525" s="25">
        <f>LOOKUP(G525,'Load Factor Adjustment'!$A$2:$A$15,'Load Factor Adjustment'!$D$2:$D$15)</f>
        <v>0.68571428571428572</v>
      </c>
      <c r="Y525" s="38">
        <f>U525*X525</f>
        <v>1.5685844814955247E-3</v>
      </c>
      <c r="Z525" s="38">
        <f>W525*X525</f>
        <v>9.6649803206241348E-5</v>
      </c>
    </row>
    <row r="526" spans="1:26" x14ac:dyDescent="0.25">
      <c r="A526" s="17">
        <v>2017</v>
      </c>
      <c r="B526" s="17">
        <v>2952</v>
      </c>
      <c r="C526" s="18" t="s">
        <v>16</v>
      </c>
      <c r="D526" s="19">
        <v>43332</v>
      </c>
      <c r="E526" s="17">
        <v>7709</v>
      </c>
      <c r="F526" s="18" t="s">
        <v>17</v>
      </c>
      <c r="G526" s="18" t="s">
        <v>18</v>
      </c>
      <c r="H526" s="18" t="s">
        <v>19</v>
      </c>
      <c r="I526" s="17">
        <v>1992</v>
      </c>
      <c r="J526" s="17">
        <v>1800</v>
      </c>
      <c r="K526" s="17">
        <v>200</v>
      </c>
      <c r="L526" s="17">
        <v>0.7</v>
      </c>
      <c r="M526" s="20">
        <v>7.6</v>
      </c>
      <c r="N526" s="21">
        <v>1.8000000000000001E-4</v>
      </c>
      <c r="O526" s="22">
        <v>0.27400000000000002</v>
      </c>
      <c r="P526" s="23">
        <v>1.9899999999999999E-5</v>
      </c>
      <c r="Q526" s="20">
        <v>2.71111104754613</v>
      </c>
      <c r="R526" s="22">
        <v>0.14244444081316199</v>
      </c>
      <c r="S526" s="25"/>
      <c r="T526" s="25"/>
      <c r="U526" s="25"/>
      <c r="V526" s="25"/>
      <c r="W526" s="25"/>
    </row>
    <row r="527" spans="1:26" x14ac:dyDescent="0.25">
      <c r="A527" s="17">
        <v>2017</v>
      </c>
      <c r="B527" s="17">
        <v>2952</v>
      </c>
      <c r="C527" s="18" t="s">
        <v>16</v>
      </c>
      <c r="D527" s="19">
        <v>43332</v>
      </c>
      <c r="E527" s="17">
        <v>7710</v>
      </c>
      <c r="F527" s="18" t="s">
        <v>20</v>
      </c>
      <c r="G527" s="18" t="s">
        <v>18</v>
      </c>
      <c r="H527" s="18" t="s">
        <v>42</v>
      </c>
      <c r="I527" s="17">
        <v>2017</v>
      </c>
      <c r="J527" s="17">
        <v>1800</v>
      </c>
      <c r="K527" s="17">
        <v>106</v>
      </c>
      <c r="L527" s="17">
        <v>0.7</v>
      </c>
      <c r="M527" s="20">
        <v>2.3199999999999998</v>
      </c>
      <c r="N527" s="21">
        <v>3.0000000000000001E-5</v>
      </c>
      <c r="O527" s="22">
        <v>0.112</v>
      </c>
      <c r="P527" s="23">
        <v>7.9999999999999996E-6</v>
      </c>
      <c r="Q527" s="20">
        <v>0.38130553822964802</v>
      </c>
      <c r="R527" s="22">
        <v>2.7088888909762899E-2</v>
      </c>
      <c r="S527" s="25">
        <f>Q526-Q527</f>
        <v>2.3298055093164818</v>
      </c>
      <c r="T527" s="25">
        <f>R526-R527</f>
        <v>0.11535555190339909</v>
      </c>
      <c r="U527" s="38">
        <f>S527/365</f>
        <v>6.383028792647895E-3</v>
      </c>
      <c r="V527" s="38">
        <f>T527/365</f>
        <v>3.1604260795451805E-4</v>
      </c>
      <c r="W527" s="38">
        <f>V527*0.92</f>
        <v>2.9075919931815662E-4</v>
      </c>
      <c r="X527" s="25">
        <f>LOOKUP(G527,'Load Factor Adjustment'!$A$2:$A$15,'Load Factor Adjustment'!$D$2:$D$15)</f>
        <v>0.68571428571428572</v>
      </c>
      <c r="Y527" s="38">
        <f>U527*X527</f>
        <v>4.3769340292442709E-3</v>
      </c>
      <c r="Z527" s="38">
        <f>W527*X527</f>
        <v>1.9937773667530741E-4</v>
      </c>
    </row>
    <row r="528" spans="1:26" x14ac:dyDescent="0.25">
      <c r="A528" s="17">
        <v>2017</v>
      </c>
      <c r="B528" s="17">
        <v>2954</v>
      </c>
      <c r="C528" s="18" t="s">
        <v>27</v>
      </c>
      <c r="D528" s="19">
        <v>43332</v>
      </c>
      <c r="E528" s="17">
        <v>7747</v>
      </c>
      <c r="F528" s="18" t="s">
        <v>17</v>
      </c>
      <c r="G528" s="18" t="s">
        <v>45</v>
      </c>
      <c r="H528" s="18" t="s">
        <v>19</v>
      </c>
      <c r="I528" s="17">
        <v>1982</v>
      </c>
      <c r="J528" s="17">
        <v>500</v>
      </c>
      <c r="K528" s="17">
        <v>150</v>
      </c>
      <c r="L528" s="17">
        <v>0.51</v>
      </c>
      <c r="M528" s="20">
        <v>10.23</v>
      </c>
      <c r="N528" s="21">
        <v>2.4000000000000001E-4</v>
      </c>
      <c r="O528" s="22">
        <v>0.39600000000000002</v>
      </c>
      <c r="P528" s="23">
        <v>2.8799999999999999E-5</v>
      </c>
      <c r="Q528" s="20">
        <v>0.55275294348617898</v>
      </c>
      <c r="R528" s="22">
        <v>3.1267856062774498E-2</v>
      </c>
      <c r="S528" s="25"/>
      <c r="T528" s="25"/>
      <c r="U528" s="25"/>
      <c r="V528" s="25"/>
      <c r="W528" s="25"/>
    </row>
    <row r="529" spans="1:26" x14ac:dyDescent="0.25">
      <c r="A529" s="17">
        <v>2017</v>
      </c>
      <c r="B529" s="17">
        <v>2954</v>
      </c>
      <c r="C529" s="18" t="s">
        <v>27</v>
      </c>
      <c r="D529" s="19">
        <v>43332</v>
      </c>
      <c r="E529" s="17">
        <v>7716</v>
      </c>
      <c r="F529" s="18" t="s">
        <v>20</v>
      </c>
      <c r="G529" s="18" t="s">
        <v>45</v>
      </c>
      <c r="H529" s="18" t="s">
        <v>31</v>
      </c>
      <c r="I529" s="17">
        <v>2018</v>
      </c>
      <c r="J529" s="17">
        <v>500</v>
      </c>
      <c r="K529" s="17">
        <v>147</v>
      </c>
      <c r="L529" s="17">
        <v>0.51</v>
      </c>
      <c r="M529" s="20">
        <v>2.3199999999999998</v>
      </c>
      <c r="N529" s="21">
        <v>3.0000000000000001E-5</v>
      </c>
      <c r="O529" s="22">
        <v>0.112</v>
      </c>
      <c r="P529" s="23">
        <v>7.9999999999999996E-6</v>
      </c>
      <c r="Q529" s="20">
        <v>9.8960064757284305E-2</v>
      </c>
      <c r="R529" s="22">
        <v>5.45416670543425E-3</v>
      </c>
      <c r="S529" s="25">
        <f>Q528-Q529</f>
        <v>0.45379287872889468</v>
      </c>
      <c r="T529" s="25">
        <f>R528-R529</f>
        <v>2.5813689357340248E-2</v>
      </c>
      <c r="U529" s="38">
        <f>S529/365</f>
        <v>1.2432681609010814E-3</v>
      </c>
      <c r="V529" s="38">
        <f>T529/365</f>
        <v>7.0722436595452735E-5</v>
      </c>
      <c r="W529" s="38">
        <f>V529*0.92</f>
        <v>6.5064641667816523E-5</v>
      </c>
      <c r="X529" s="25">
        <f>LOOKUP(G529,'Load Factor Adjustment'!$A$2:$A$15,'Load Factor Adjustment'!$D$2:$D$15)</f>
        <v>0.86274509803921573</v>
      </c>
      <c r="Y529" s="38">
        <f>U529*X529</f>
        <v>1.0726235113656388E-3</v>
      </c>
      <c r="Z529" s="38">
        <f>W529*X529</f>
        <v>5.6134200654586806E-5</v>
      </c>
    </row>
    <row r="530" spans="1:26" x14ac:dyDescent="0.25">
      <c r="A530" s="17">
        <v>2018</v>
      </c>
      <c r="B530" s="17">
        <v>3005</v>
      </c>
      <c r="C530" s="18" t="s">
        <v>27</v>
      </c>
      <c r="D530" s="19">
        <v>43332</v>
      </c>
      <c r="E530" s="17">
        <v>7773</v>
      </c>
      <c r="F530" s="18" t="s">
        <v>17</v>
      </c>
      <c r="G530" s="18" t="s">
        <v>44</v>
      </c>
      <c r="H530" s="18" t="s">
        <v>19</v>
      </c>
      <c r="I530" s="17">
        <v>1984</v>
      </c>
      <c r="J530" s="17">
        <v>400</v>
      </c>
      <c r="K530" s="17">
        <v>65</v>
      </c>
      <c r="L530" s="17">
        <v>0.2</v>
      </c>
      <c r="M530" s="20">
        <v>12.09</v>
      </c>
      <c r="N530" s="21">
        <v>2.7999999999999998E-4</v>
      </c>
      <c r="O530" s="22">
        <v>0.60499999999999998</v>
      </c>
      <c r="P530" s="23">
        <v>4.3999999999999999E-5</v>
      </c>
      <c r="Q530" s="20">
        <v>8.8558203766838595E-2</v>
      </c>
      <c r="R530" s="22">
        <v>6.4942683073391499E-3</v>
      </c>
      <c r="S530" s="25"/>
      <c r="T530" s="25"/>
      <c r="U530" s="25"/>
      <c r="V530" s="25"/>
      <c r="W530" s="25"/>
    </row>
    <row r="531" spans="1:26" x14ac:dyDescent="0.25">
      <c r="A531" s="17">
        <v>2018</v>
      </c>
      <c r="B531" s="17">
        <v>3005</v>
      </c>
      <c r="C531" s="18" t="s">
        <v>27</v>
      </c>
      <c r="D531" s="19">
        <v>43332</v>
      </c>
      <c r="E531" s="17">
        <v>7774</v>
      </c>
      <c r="F531" s="18" t="s">
        <v>20</v>
      </c>
      <c r="G531" s="18" t="s">
        <v>44</v>
      </c>
      <c r="H531" s="18" t="s">
        <v>42</v>
      </c>
      <c r="I531" s="17">
        <v>2013</v>
      </c>
      <c r="J531" s="17">
        <v>400</v>
      </c>
      <c r="K531" s="17">
        <v>74</v>
      </c>
      <c r="L531" s="17">
        <v>0.2</v>
      </c>
      <c r="M531" s="20">
        <v>2.74</v>
      </c>
      <c r="N531" s="21">
        <v>3.6000000000000001E-5</v>
      </c>
      <c r="O531" s="22">
        <v>8.9999999999999993E-3</v>
      </c>
      <c r="P531" s="23">
        <v>8.9999999999999996E-7</v>
      </c>
      <c r="Q531" s="20">
        <v>1.8349912168864901E-2</v>
      </c>
      <c r="R531" s="22">
        <v>7.0476188671758807E-5</v>
      </c>
      <c r="S531" s="25">
        <f>Q530-Q531</f>
        <v>7.020829159797369E-2</v>
      </c>
      <c r="T531" s="25">
        <f>R530-R531</f>
        <v>6.4237921186673912E-3</v>
      </c>
      <c r="U531" s="38">
        <f>S531/365</f>
        <v>1.9235148383006491E-4</v>
      </c>
      <c r="V531" s="38">
        <f>T531/365</f>
        <v>1.7599430462102441E-5</v>
      </c>
      <c r="W531" s="38">
        <f>V531*0.92</f>
        <v>1.6191476025134246E-5</v>
      </c>
      <c r="X531" s="25">
        <f>LOOKUP(G531,'Load Factor Adjustment'!$A$2:$A$15,'Load Factor Adjustment'!$D$2:$D$15)</f>
        <v>2</v>
      </c>
      <c r="Y531" s="38">
        <f>U531*X531</f>
        <v>3.8470296766012982E-4</v>
      </c>
      <c r="Z531" s="38">
        <f>W531*X531</f>
        <v>3.2382952050268492E-5</v>
      </c>
    </row>
    <row r="532" spans="1:26" x14ac:dyDescent="0.25">
      <c r="A532" s="17">
        <v>2018</v>
      </c>
      <c r="B532" s="17">
        <v>2978</v>
      </c>
      <c r="C532" s="18" t="s">
        <v>28</v>
      </c>
      <c r="D532" s="19">
        <v>43334</v>
      </c>
      <c r="E532" s="17">
        <v>7842</v>
      </c>
      <c r="F532" s="18" t="s">
        <v>17</v>
      </c>
      <c r="G532" s="18" t="s">
        <v>18</v>
      </c>
      <c r="H532" s="18" t="s">
        <v>19</v>
      </c>
      <c r="I532" s="17">
        <v>1981</v>
      </c>
      <c r="J532" s="17">
        <v>250</v>
      </c>
      <c r="K532" s="17">
        <v>81</v>
      </c>
      <c r="L532" s="17">
        <v>0.7</v>
      </c>
      <c r="M532" s="20">
        <v>12.09</v>
      </c>
      <c r="N532" s="21">
        <v>2.7999999999999998E-4</v>
      </c>
      <c r="O532" s="22">
        <v>0.60499999999999998</v>
      </c>
      <c r="P532" s="23">
        <v>4.3999999999999999E-5</v>
      </c>
      <c r="Q532" s="20">
        <v>0.23484374961176499</v>
      </c>
      <c r="R532" s="22">
        <v>1.6671875070484302E-2</v>
      </c>
      <c r="S532" s="25"/>
      <c r="T532" s="25"/>
      <c r="U532" s="25"/>
      <c r="V532" s="25"/>
      <c r="W532" s="25"/>
    </row>
    <row r="533" spans="1:26" x14ac:dyDescent="0.25">
      <c r="A533" s="17">
        <v>2018</v>
      </c>
      <c r="B533" s="17">
        <v>2978</v>
      </c>
      <c r="C533" s="18" t="s">
        <v>28</v>
      </c>
      <c r="D533" s="19">
        <v>43334</v>
      </c>
      <c r="E533" s="17">
        <v>7843</v>
      </c>
      <c r="F533" s="18" t="s">
        <v>20</v>
      </c>
      <c r="G533" s="18" t="s">
        <v>18</v>
      </c>
      <c r="H533" s="18" t="s">
        <v>42</v>
      </c>
      <c r="I533" s="17">
        <v>2018</v>
      </c>
      <c r="J533" s="17">
        <v>250</v>
      </c>
      <c r="K533" s="17">
        <v>92</v>
      </c>
      <c r="L533" s="17">
        <v>0.7</v>
      </c>
      <c r="M533" s="20">
        <v>0.26</v>
      </c>
      <c r="N533" s="21">
        <v>3.4999999999999999E-6</v>
      </c>
      <c r="O533" s="22">
        <v>8.9999999999999993E-3</v>
      </c>
      <c r="P533" s="23">
        <v>8.9999999999999996E-7</v>
      </c>
      <c r="Q533" s="20">
        <v>4.6918400296934197E-3</v>
      </c>
      <c r="R533" s="22">
        <v>1.7968748950944501E-4</v>
      </c>
      <c r="S533" s="25">
        <f>Q532-Q533</f>
        <v>0.23015190958207157</v>
      </c>
      <c r="T533" s="25">
        <f>R532-R533</f>
        <v>1.6492187580974857E-2</v>
      </c>
      <c r="U533" s="38">
        <f>S533/365</f>
        <v>6.3055317693718241E-4</v>
      </c>
      <c r="V533" s="38">
        <f>T533/365</f>
        <v>4.5184075564314679E-5</v>
      </c>
      <c r="W533" s="38">
        <f>V533*0.92</f>
        <v>4.1569349519169508E-5</v>
      </c>
      <c r="X533" s="25">
        <f>LOOKUP(G533,'Load Factor Adjustment'!$A$2:$A$15,'Load Factor Adjustment'!$D$2:$D$15)</f>
        <v>0.68571428571428572</v>
      </c>
      <c r="Y533" s="38">
        <f>U533*X533</f>
        <v>4.3237932132835367E-4</v>
      </c>
      <c r="Z533" s="38">
        <f>W533*X533</f>
        <v>2.8504696813144806E-5</v>
      </c>
    </row>
    <row r="534" spans="1:26" x14ac:dyDescent="0.25">
      <c r="A534" s="17">
        <v>2018</v>
      </c>
      <c r="B534" s="17">
        <v>2994</v>
      </c>
      <c r="C534" s="18" t="s">
        <v>27</v>
      </c>
      <c r="D534" s="19">
        <v>43334</v>
      </c>
      <c r="E534" s="17">
        <v>7804</v>
      </c>
      <c r="F534" s="18" t="s">
        <v>17</v>
      </c>
      <c r="G534" s="18" t="s">
        <v>18</v>
      </c>
      <c r="H534" s="18" t="s">
        <v>19</v>
      </c>
      <c r="I534" s="17">
        <v>1983</v>
      </c>
      <c r="J534" s="17">
        <v>100</v>
      </c>
      <c r="K534" s="17">
        <v>38</v>
      </c>
      <c r="L534" s="17">
        <v>0.7</v>
      </c>
      <c r="M534" s="20">
        <v>6.51</v>
      </c>
      <c r="N534" s="21">
        <v>9.7999999999999997E-5</v>
      </c>
      <c r="O534" s="22">
        <v>0.54700000000000004</v>
      </c>
      <c r="P534" s="23">
        <v>4.2400000000000001E-5</v>
      </c>
      <c r="Q534" s="20">
        <v>2.0237345967907199E-2</v>
      </c>
      <c r="R534" s="22">
        <v>2.1011419021061302E-3</v>
      </c>
      <c r="S534" s="25"/>
      <c r="T534" s="25"/>
      <c r="U534" s="25"/>
      <c r="V534" s="25"/>
      <c r="W534" s="25"/>
    </row>
    <row r="535" spans="1:26" x14ac:dyDescent="0.25">
      <c r="A535" s="17">
        <v>2018</v>
      </c>
      <c r="B535" s="17">
        <v>2994</v>
      </c>
      <c r="C535" s="18" t="s">
        <v>27</v>
      </c>
      <c r="D535" s="19">
        <v>43334</v>
      </c>
      <c r="E535" s="17">
        <v>7805</v>
      </c>
      <c r="F535" s="18" t="s">
        <v>20</v>
      </c>
      <c r="G535" s="18" t="s">
        <v>18</v>
      </c>
      <c r="H535" s="18" t="s">
        <v>42</v>
      </c>
      <c r="I535" s="17">
        <v>2018</v>
      </c>
      <c r="J535" s="17">
        <v>100</v>
      </c>
      <c r="K535" s="17">
        <v>45</v>
      </c>
      <c r="L535" s="17">
        <v>0.7</v>
      </c>
      <c r="M535" s="20">
        <v>2.75</v>
      </c>
      <c r="N535" s="21">
        <v>5.7000000000000003E-5</v>
      </c>
      <c r="O535" s="22">
        <v>8.9999999999999993E-3</v>
      </c>
      <c r="P535" s="23">
        <v>9.9999999999999995E-7</v>
      </c>
      <c r="Q535" s="20">
        <v>9.6475692820685698E-3</v>
      </c>
      <c r="R535" s="22">
        <v>3.2986109199733998E-5</v>
      </c>
      <c r="S535" s="25">
        <f>Q534-Q535</f>
        <v>1.0589776685838629E-2</v>
      </c>
      <c r="T535" s="25">
        <f>R534-R535</f>
        <v>2.0681557929063963E-3</v>
      </c>
      <c r="U535" s="38">
        <f>S535/365</f>
        <v>2.9013086810516791E-5</v>
      </c>
      <c r="V535" s="38">
        <f>T535/365</f>
        <v>5.6661802545380715E-6</v>
      </c>
      <c r="W535" s="38">
        <f>V535*0.92</f>
        <v>5.2128858341750264E-6</v>
      </c>
      <c r="X535" s="25">
        <f>LOOKUP(G535,'Load Factor Adjustment'!$A$2:$A$15,'Load Factor Adjustment'!$D$2:$D$15)</f>
        <v>0.68571428571428572</v>
      </c>
      <c r="Y535" s="38">
        <f>U535*X535</f>
        <v>1.9894688098640085E-5</v>
      </c>
      <c r="Z535" s="38">
        <f>W535*X535</f>
        <v>3.5745502862914466E-6</v>
      </c>
    </row>
    <row r="536" spans="1:26" x14ac:dyDescent="0.25">
      <c r="A536" s="17">
        <v>2018</v>
      </c>
      <c r="B536" s="17">
        <v>3004</v>
      </c>
      <c r="C536" s="18" t="s">
        <v>26</v>
      </c>
      <c r="D536" s="19">
        <v>43334</v>
      </c>
      <c r="E536" s="17">
        <v>7794</v>
      </c>
      <c r="F536" s="18" t="s">
        <v>17</v>
      </c>
      <c r="G536" s="18" t="s">
        <v>18</v>
      </c>
      <c r="H536" s="18" t="s">
        <v>32</v>
      </c>
      <c r="I536" s="17">
        <v>2002</v>
      </c>
      <c r="J536" s="17">
        <v>1000</v>
      </c>
      <c r="K536" s="17">
        <v>114</v>
      </c>
      <c r="L536" s="17">
        <v>0.7</v>
      </c>
      <c r="M536" s="20">
        <v>6.54</v>
      </c>
      <c r="N536" s="21">
        <v>1.4999999999999999E-4</v>
      </c>
      <c r="O536" s="22">
        <v>0.30399999999999999</v>
      </c>
      <c r="P536" s="23">
        <v>2.2099999999999998E-5</v>
      </c>
      <c r="Q536" s="20">
        <v>0.73361110278269703</v>
      </c>
      <c r="R536" s="22">
        <v>5.00685158710873E-2</v>
      </c>
      <c r="S536" s="25"/>
      <c r="T536" s="25"/>
      <c r="U536" s="25"/>
      <c r="V536" s="25"/>
      <c r="W536" s="25"/>
    </row>
    <row r="537" spans="1:26" x14ac:dyDescent="0.25">
      <c r="A537" s="17">
        <v>2018</v>
      </c>
      <c r="B537" s="17">
        <v>3004</v>
      </c>
      <c r="C537" s="18" t="s">
        <v>26</v>
      </c>
      <c r="D537" s="19">
        <v>43334</v>
      </c>
      <c r="E537" s="17">
        <v>7795</v>
      </c>
      <c r="F537" s="18" t="s">
        <v>20</v>
      </c>
      <c r="G537" s="18" t="s">
        <v>18</v>
      </c>
      <c r="H537" s="18" t="s">
        <v>42</v>
      </c>
      <c r="I537" s="17">
        <v>2017</v>
      </c>
      <c r="J537" s="17">
        <v>1000</v>
      </c>
      <c r="K537" s="17">
        <v>115</v>
      </c>
      <c r="L537" s="17">
        <v>0.7</v>
      </c>
      <c r="M537" s="20">
        <v>0.26</v>
      </c>
      <c r="N537" s="21">
        <v>3.9999999999999998E-6</v>
      </c>
      <c r="O537" s="22">
        <v>8.9999999999999993E-3</v>
      </c>
      <c r="P537" s="23">
        <v>3.9999999999999998E-7</v>
      </c>
      <c r="Q537" s="20">
        <v>2.4845677738506902E-2</v>
      </c>
      <c r="R537" s="22">
        <v>9.7608019798650397E-4</v>
      </c>
      <c r="S537" s="25">
        <f>Q536-Q537</f>
        <v>0.70876542504419016</v>
      </c>
      <c r="T537" s="25">
        <f>R536-R537</f>
        <v>4.9092435673100794E-2</v>
      </c>
      <c r="U537" s="38">
        <f>S537/365</f>
        <v>1.9418230823128498E-3</v>
      </c>
      <c r="V537" s="38">
        <f>T537/365</f>
        <v>1.3449982376191998E-4</v>
      </c>
      <c r="W537" s="38">
        <f>V537*0.92</f>
        <v>1.2373983786096639E-4</v>
      </c>
      <c r="X537" s="25">
        <f>LOOKUP(G537,'Load Factor Adjustment'!$A$2:$A$15,'Load Factor Adjustment'!$D$2:$D$15)</f>
        <v>0.68571428571428572</v>
      </c>
      <c r="Y537" s="38">
        <f>U537*X537</f>
        <v>1.3315358278716684E-3</v>
      </c>
      <c r="Z537" s="38">
        <f>W537*X537</f>
        <v>8.48501745332341E-5</v>
      </c>
    </row>
    <row r="538" spans="1:26" x14ac:dyDescent="0.25">
      <c r="A538" s="17">
        <v>2018</v>
      </c>
      <c r="B538" s="17">
        <v>2997</v>
      </c>
      <c r="C538" s="18" t="s">
        <v>27</v>
      </c>
      <c r="D538" s="19">
        <v>43335</v>
      </c>
      <c r="E538" s="17">
        <v>7798</v>
      </c>
      <c r="F538" s="18" t="s">
        <v>17</v>
      </c>
      <c r="G538" s="18" t="s">
        <v>18</v>
      </c>
      <c r="H538" s="18" t="s">
        <v>32</v>
      </c>
      <c r="I538" s="17">
        <v>2000</v>
      </c>
      <c r="J538" s="17">
        <v>150</v>
      </c>
      <c r="K538" s="17">
        <v>50</v>
      </c>
      <c r="L538" s="17">
        <v>0.7</v>
      </c>
      <c r="M538" s="20">
        <v>6.54</v>
      </c>
      <c r="N538" s="21">
        <v>1.4999999999999999E-4</v>
      </c>
      <c r="O538" s="22">
        <v>0.55200000000000005</v>
      </c>
      <c r="P538" s="23">
        <v>4.0200000000000001E-5</v>
      </c>
      <c r="Q538" s="20">
        <v>4.0842013114840599E-2</v>
      </c>
      <c r="R538" s="22">
        <v>3.9970484732475102E-3</v>
      </c>
      <c r="S538" s="25"/>
      <c r="T538" s="25"/>
      <c r="U538" s="25"/>
      <c r="V538" s="25"/>
      <c r="W538" s="25"/>
    </row>
    <row r="539" spans="1:26" x14ac:dyDescent="0.25">
      <c r="A539" s="17">
        <v>2018</v>
      </c>
      <c r="B539" s="17">
        <v>2997</v>
      </c>
      <c r="C539" s="18" t="s">
        <v>27</v>
      </c>
      <c r="D539" s="19">
        <v>43335</v>
      </c>
      <c r="E539" s="17">
        <v>7799</v>
      </c>
      <c r="F539" s="18" t="s">
        <v>20</v>
      </c>
      <c r="G539" s="18" t="s">
        <v>18</v>
      </c>
      <c r="H539" s="18" t="s">
        <v>42</v>
      </c>
      <c r="I539" s="17">
        <v>2018</v>
      </c>
      <c r="J539" s="17">
        <v>150</v>
      </c>
      <c r="K539" s="17">
        <v>150</v>
      </c>
      <c r="L539" s="17">
        <v>0.7</v>
      </c>
      <c r="M539" s="20">
        <v>0.26</v>
      </c>
      <c r="N539" s="21">
        <v>3.9999999999999998E-6</v>
      </c>
      <c r="O539" s="22">
        <v>8.9999999999999993E-3</v>
      </c>
      <c r="P539" s="23">
        <v>3.9999999999999998E-7</v>
      </c>
      <c r="Q539" s="20">
        <v>4.5659719787642297E-3</v>
      </c>
      <c r="R539" s="22">
        <v>1.61458323918361E-4</v>
      </c>
      <c r="S539" s="25">
        <f>Q538-Q539</f>
        <v>3.6276041136076367E-2</v>
      </c>
      <c r="T539" s="25">
        <f>R538-R539</f>
        <v>3.8355901493291491E-3</v>
      </c>
      <c r="U539" s="38">
        <f>S539/365</f>
        <v>9.9386414071442106E-5</v>
      </c>
      <c r="V539" s="38">
        <f>T539/365</f>
        <v>1.0508466162545614E-5</v>
      </c>
      <c r="W539" s="38">
        <f>V539*0.92</f>
        <v>9.6677888695419649E-6</v>
      </c>
      <c r="X539" s="25">
        <f>LOOKUP(G539,'Load Factor Adjustment'!$A$2:$A$15,'Load Factor Adjustment'!$D$2:$D$15)</f>
        <v>0.68571428571428572</v>
      </c>
      <c r="Y539" s="38">
        <f>U539*X539</f>
        <v>6.8150683934703159E-5</v>
      </c>
      <c r="Z539" s="38">
        <f>W539*X539</f>
        <v>6.6293409391144906E-6</v>
      </c>
    </row>
    <row r="540" spans="1:26" x14ac:dyDescent="0.25">
      <c r="A540" s="17">
        <v>2018</v>
      </c>
      <c r="B540" s="17">
        <v>3008</v>
      </c>
      <c r="C540" s="18" t="s">
        <v>25</v>
      </c>
      <c r="D540" s="19">
        <v>43335</v>
      </c>
      <c r="E540" s="17">
        <v>7765</v>
      </c>
      <c r="F540" s="18" t="s">
        <v>17</v>
      </c>
      <c r="G540" s="18" t="s">
        <v>18</v>
      </c>
      <c r="H540" s="18" t="s">
        <v>32</v>
      </c>
      <c r="I540" s="17">
        <v>1998</v>
      </c>
      <c r="J540" s="17">
        <v>500</v>
      </c>
      <c r="K540" s="17">
        <v>89</v>
      </c>
      <c r="L540" s="17">
        <v>0.7</v>
      </c>
      <c r="M540" s="20">
        <v>6.54</v>
      </c>
      <c r="N540" s="21">
        <v>1.4999999999999999E-4</v>
      </c>
      <c r="O540" s="22">
        <v>0.55200000000000005</v>
      </c>
      <c r="P540" s="23">
        <v>4.0200000000000001E-5</v>
      </c>
      <c r="Q540" s="20">
        <v>0.28636573748973698</v>
      </c>
      <c r="R540" s="22">
        <v>3.55175917240515E-2</v>
      </c>
      <c r="S540" s="25"/>
      <c r="T540" s="25"/>
      <c r="U540" s="25"/>
      <c r="V540" s="25"/>
      <c r="W540" s="25"/>
    </row>
    <row r="541" spans="1:26" x14ac:dyDescent="0.25">
      <c r="A541" s="17">
        <v>2018</v>
      </c>
      <c r="B541" s="17">
        <v>3008</v>
      </c>
      <c r="C541" s="18" t="s">
        <v>25</v>
      </c>
      <c r="D541" s="19">
        <v>43335</v>
      </c>
      <c r="E541" s="17">
        <v>7766</v>
      </c>
      <c r="F541" s="18" t="s">
        <v>20</v>
      </c>
      <c r="G541" s="18" t="s">
        <v>18</v>
      </c>
      <c r="H541" s="18" t="s">
        <v>42</v>
      </c>
      <c r="I541" s="17">
        <v>2018</v>
      </c>
      <c r="J541" s="17">
        <v>500</v>
      </c>
      <c r="K541" s="17">
        <v>105</v>
      </c>
      <c r="L541" s="17">
        <v>0.7</v>
      </c>
      <c r="M541" s="20">
        <v>0.26</v>
      </c>
      <c r="N541" s="21">
        <v>3.9999999999999998E-6</v>
      </c>
      <c r="O541" s="22">
        <v>8.9999999999999993E-3</v>
      </c>
      <c r="P541" s="23">
        <v>3.9999999999999998E-7</v>
      </c>
      <c r="Q541" s="20">
        <v>1.0937499426386299E-2</v>
      </c>
      <c r="R541" s="22">
        <v>4.0509257047279202E-4</v>
      </c>
      <c r="S541" s="25">
        <f>Q540-Q541</f>
        <v>0.27542823806335071</v>
      </c>
      <c r="T541" s="25">
        <f>R540-R541</f>
        <v>3.5112499153578711E-2</v>
      </c>
      <c r="U541" s="38">
        <f>S541/365</f>
        <v>7.5459791250233072E-4</v>
      </c>
      <c r="V541" s="38">
        <f>T541/365</f>
        <v>9.6198627818023863E-5</v>
      </c>
      <c r="W541" s="38">
        <f>V541*0.92</f>
        <v>8.8502737592581956E-5</v>
      </c>
      <c r="X541" s="25">
        <f>LOOKUP(G541,'Load Factor Adjustment'!$A$2:$A$15,'Load Factor Adjustment'!$D$2:$D$15)</f>
        <v>0.68571428571428572</v>
      </c>
      <c r="Y541" s="38">
        <f>U541*X541</f>
        <v>5.1743856857302682E-4</v>
      </c>
      <c r="Z541" s="38">
        <f>W541*X541</f>
        <v>6.0687591492056198E-5</v>
      </c>
    </row>
    <row r="542" spans="1:26" x14ac:dyDescent="0.25">
      <c r="A542" s="17">
        <v>2018</v>
      </c>
      <c r="B542" s="17">
        <v>2991</v>
      </c>
      <c r="C542" s="18" t="s">
        <v>27</v>
      </c>
      <c r="D542" s="19">
        <v>43339</v>
      </c>
      <c r="E542" s="17">
        <v>7812</v>
      </c>
      <c r="F542" s="18" t="s">
        <v>17</v>
      </c>
      <c r="G542" s="18" t="s">
        <v>18</v>
      </c>
      <c r="H542" s="18" t="s">
        <v>19</v>
      </c>
      <c r="I542" s="17">
        <v>1975</v>
      </c>
      <c r="J542" s="17">
        <v>700</v>
      </c>
      <c r="K542" s="17">
        <v>70</v>
      </c>
      <c r="L542" s="17">
        <v>0.7</v>
      </c>
      <c r="M542" s="20">
        <v>12.09</v>
      </c>
      <c r="N542" s="21">
        <v>2.7999999999999998E-4</v>
      </c>
      <c r="O542" s="22">
        <v>0.60499999999999998</v>
      </c>
      <c r="P542" s="23">
        <v>4.3999999999999999E-5</v>
      </c>
      <c r="Q542" s="20">
        <v>0.58414351773278705</v>
      </c>
      <c r="R542" s="22">
        <v>4.2837191505573198E-2</v>
      </c>
      <c r="S542" s="25"/>
      <c r="T542" s="25"/>
      <c r="U542" s="25"/>
      <c r="V542" s="25"/>
      <c r="W542" s="25"/>
    </row>
    <row r="543" spans="1:26" x14ac:dyDescent="0.25">
      <c r="A543" s="17">
        <v>2018</v>
      </c>
      <c r="B543" s="17">
        <v>2991</v>
      </c>
      <c r="C543" s="18" t="s">
        <v>27</v>
      </c>
      <c r="D543" s="19">
        <v>43339</v>
      </c>
      <c r="E543" s="17">
        <v>7813</v>
      </c>
      <c r="F543" s="18" t="s">
        <v>20</v>
      </c>
      <c r="G543" s="18" t="s">
        <v>18</v>
      </c>
      <c r="H543" s="18" t="s">
        <v>42</v>
      </c>
      <c r="I543" s="17">
        <v>2018</v>
      </c>
      <c r="J543" s="17">
        <v>700</v>
      </c>
      <c r="K543" s="17">
        <v>71</v>
      </c>
      <c r="L543" s="17">
        <v>0.7</v>
      </c>
      <c r="M543" s="20">
        <v>2.74</v>
      </c>
      <c r="N543" s="21">
        <v>3.6000000000000001E-5</v>
      </c>
      <c r="O543" s="22">
        <v>8.9999999999999993E-3</v>
      </c>
      <c r="P543" s="23">
        <v>8.9999999999999996E-7</v>
      </c>
      <c r="Q543" s="20">
        <v>0.10990756039331299</v>
      </c>
      <c r="R543" s="22">
        <v>4.6593747385084998E-4</v>
      </c>
      <c r="S543" s="25">
        <f>Q542-Q543</f>
        <v>0.47423595733947405</v>
      </c>
      <c r="T543" s="25">
        <f>R542-R543</f>
        <v>4.2371254031722351E-2</v>
      </c>
      <c r="U543" s="38">
        <f>S543/365</f>
        <v>1.2992765954506138E-3</v>
      </c>
      <c r="V543" s="38">
        <f>T543/365</f>
        <v>1.1608562748417082E-4</v>
      </c>
      <c r="W543" s="38">
        <f>V543*0.92</f>
        <v>1.0679877728543716E-4</v>
      </c>
      <c r="X543" s="25">
        <f>LOOKUP(G543,'Load Factor Adjustment'!$A$2:$A$15,'Load Factor Adjustment'!$D$2:$D$15)</f>
        <v>0.68571428571428572</v>
      </c>
      <c r="Y543" s="38">
        <f>U543*X543</f>
        <v>8.9093252259470654E-4</v>
      </c>
      <c r="Z543" s="38">
        <f>W543*X543</f>
        <v>7.3233447281442632E-5</v>
      </c>
    </row>
    <row r="544" spans="1:26" x14ac:dyDescent="0.25">
      <c r="A544" s="17">
        <v>2018</v>
      </c>
      <c r="B544" s="17">
        <v>3006</v>
      </c>
      <c r="C544" s="18" t="s">
        <v>25</v>
      </c>
      <c r="D544" s="19">
        <v>43339</v>
      </c>
      <c r="E544" s="17">
        <v>7771</v>
      </c>
      <c r="F544" s="18" t="s">
        <v>17</v>
      </c>
      <c r="G544" s="18" t="s">
        <v>18</v>
      </c>
      <c r="H544" s="18" t="s">
        <v>32</v>
      </c>
      <c r="I544" s="17">
        <v>2003</v>
      </c>
      <c r="J544" s="17">
        <v>800</v>
      </c>
      <c r="K544" s="17">
        <v>92</v>
      </c>
      <c r="L544" s="17">
        <v>0.7</v>
      </c>
      <c r="M544" s="20">
        <v>6.54</v>
      </c>
      <c r="N544" s="21">
        <v>1.4999999999999999E-4</v>
      </c>
      <c r="O544" s="22">
        <v>0.55200000000000005</v>
      </c>
      <c r="P544" s="23">
        <v>4.0200000000000001E-5</v>
      </c>
      <c r="Q544" s="20">
        <v>0.47362962425268901</v>
      </c>
      <c r="R544" s="22">
        <v>5.8743702267195198E-2</v>
      </c>
      <c r="S544" s="25"/>
      <c r="T544" s="25"/>
      <c r="U544" s="25"/>
      <c r="V544" s="25"/>
      <c r="W544" s="25"/>
    </row>
    <row r="545" spans="1:26" x14ac:dyDescent="0.25">
      <c r="A545" s="17">
        <v>2018</v>
      </c>
      <c r="B545" s="17">
        <v>3006</v>
      </c>
      <c r="C545" s="18" t="s">
        <v>25</v>
      </c>
      <c r="D545" s="19">
        <v>43339</v>
      </c>
      <c r="E545" s="17">
        <v>7772</v>
      </c>
      <c r="F545" s="18" t="s">
        <v>20</v>
      </c>
      <c r="G545" s="18" t="s">
        <v>18</v>
      </c>
      <c r="H545" s="18" t="s">
        <v>42</v>
      </c>
      <c r="I545" s="17">
        <v>2018</v>
      </c>
      <c r="J545" s="17">
        <v>800</v>
      </c>
      <c r="K545" s="17">
        <v>92</v>
      </c>
      <c r="L545" s="17">
        <v>0.7</v>
      </c>
      <c r="M545" s="20">
        <v>0.26</v>
      </c>
      <c r="N545" s="21">
        <v>3.4999999999999999E-6</v>
      </c>
      <c r="O545" s="22">
        <v>8.9999999999999993E-3</v>
      </c>
      <c r="P545" s="23">
        <v>8.9999999999999996E-7</v>
      </c>
      <c r="Q545" s="20">
        <v>1.55604930314793E-2</v>
      </c>
      <c r="R545" s="22">
        <v>7.1555551568630495E-4</v>
      </c>
      <c r="S545" s="25">
        <f>Q544-Q545</f>
        <v>0.45806913122120974</v>
      </c>
      <c r="T545" s="25">
        <f>R544-R545</f>
        <v>5.8028146751508893E-2</v>
      </c>
      <c r="U545" s="38">
        <f>S545/365</f>
        <v>1.2549839211539993E-3</v>
      </c>
      <c r="V545" s="38">
        <f>T545/365</f>
        <v>1.5898122397673669E-4</v>
      </c>
      <c r="W545" s="38">
        <f>V545*0.92</f>
        <v>1.4626272605859777E-4</v>
      </c>
      <c r="X545" s="25">
        <f>LOOKUP(G545,'Load Factor Adjustment'!$A$2:$A$15,'Load Factor Adjustment'!$D$2:$D$15)</f>
        <v>0.68571428571428572</v>
      </c>
      <c r="Y545" s="38">
        <f>U545*X545</f>
        <v>8.6056040307702815E-4</v>
      </c>
      <c r="Z545" s="38">
        <f>W545*X545</f>
        <v>1.0029444072589561E-4</v>
      </c>
    </row>
    <row r="546" spans="1:26" x14ac:dyDescent="0.25">
      <c r="A546" s="17">
        <v>2018</v>
      </c>
      <c r="B546" s="17">
        <v>3007</v>
      </c>
      <c r="C546" s="18" t="s">
        <v>25</v>
      </c>
      <c r="D546" s="19">
        <v>43339</v>
      </c>
      <c r="E546" s="17">
        <v>7767</v>
      </c>
      <c r="F546" s="18" t="s">
        <v>17</v>
      </c>
      <c r="G546" s="18" t="s">
        <v>18</v>
      </c>
      <c r="H546" s="18" t="s">
        <v>19</v>
      </c>
      <c r="I546" s="17">
        <v>1990</v>
      </c>
      <c r="J546" s="17">
        <v>1000</v>
      </c>
      <c r="K546" s="17">
        <v>90</v>
      </c>
      <c r="L546" s="17">
        <v>0.7</v>
      </c>
      <c r="M546" s="20">
        <v>8.17</v>
      </c>
      <c r="N546" s="21">
        <v>1.9000000000000001E-4</v>
      </c>
      <c r="O546" s="22">
        <v>0.47899999999999998</v>
      </c>
      <c r="P546" s="23">
        <v>3.6100000000000003E-5</v>
      </c>
      <c r="Q546" s="20">
        <v>0.72569444247924297</v>
      </c>
      <c r="R546" s="22">
        <v>6.3347219956454898E-2</v>
      </c>
      <c r="S546" s="25"/>
      <c r="T546" s="25"/>
      <c r="U546" s="25"/>
      <c r="V546" s="25"/>
      <c r="W546" s="25"/>
    </row>
    <row r="547" spans="1:26" x14ac:dyDescent="0.25">
      <c r="A547" s="17">
        <v>2018</v>
      </c>
      <c r="B547" s="17">
        <v>3007</v>
      </c>
      <c r="C547" s="18" t="s">
        <v>25</v>
      </c>
      <c r="D547" s="19">
        <v>43339</v>
      </c>
      <c r="E547" s="17">
        <v>7768</v>
      </c>
      <c r="F547" s="18" t="s">
        <v>20</v>
      </c>
      <c r="G547" s="18" t="s">
        <v>18</v>
      </c>
      <c r="H547" s="18" t="s">
        <v>42</v>
      </c>
      <c r="I547" s="17">
        <v>2017</v>
      </c>
      <c r="J547" s="17">
        <v>1000</v>
      </c>
      <c r="K547" s="17">
        <v>105</v>
      </c>
      <c r="L547" s="17">
        <v>0.7</v>
      </c>
      <c r="M547" s="20">
        <v>0.26</v>
      </c>
      <c r="N547" s="21">
        <v>3.9999999999999998E-6</v>
      </c>
      <c r="O547" s="22">
        <v>8.9999999999999993E-3</v>
      </c>
      <c r="P547" s="23">
        <v>3.9999999999999998E-7</v>
      </c>
      <c r="Q547" s="20">
        <v>2.2685184022115001E-2</v>
      </c>
      <c r="R547" s="22">
        <v>8.9120365903115595E-4</v>
      </c>
      <c r="S547" s="25">
        <f>Q546-Q547</f>
        <v>0.70300925845712792</v>
      </c>
      <c r="T547" s="25">
        <f>R546-R547</f>
        <v>6.2456016297423742E-2</v>
      </c>
      <c r="U547" s="38">
        <f>S547/365</f>
        <v>1.9260527628962409E-3</v>
      </c>
      <c r="V547" s="38">
        <f>T547/365</f>
        <v>1.7111237341759929E-4</v>
      </c>
      <c r="W547" s="38">
        <f>V547*0.92</f>
        <v>1.5742338354419135E-4</v>
      </c>
      <c r="X547" s="25">
        <f>LOOKUP(G547,'Load Factor Adjustment'!$A$2:$A$15,'Load Factor Adjustment'!$D$2:$D$15)</f>
        <v>0.68571428571428572</v>
      </c>
      <c r="Y547" s="38">
        <f>U547*X547</f>
        <v>1.3207218945574222E-3</v>
      </c>
      <c r="Z547" s="38">
        <f>W547*X547</f>
        <v>1.0794746300173121E-4</v>
      </c>
    </row>
    <row r="548" spans="1:26" x14ac:dyDescent="0.25">
      <c r="A548" s="17">
        <v>2015</v>
      </c>
      <c r="B548" s="17">
        <v>2965</v>
      </c>
      <c r="C548" s="18" t="s">
        <v>23</v>
      </c>
      <c r="D548" s="19">
        <v>43340</v>
      </c>
      <c r="E548" s="17">
        <v>7737</v>
      </c>
      <c r="F548" s="18" t="s">
        <v>17</v>
      </c>
      <c r="G548" s="18" t="s">
        <v>18</v>
      </c>
      <c r="H548" s="18" t="s">
        <v>19</v>
      </c>
      <c r="I548" s="17">
        <v>1982</v>
      </c>
      <c r="J548" s="17">
        <v>500</v>
      </c>
      <c r="K548" s="17">
        <v>187</v>
      </c>
      <c r="L548" s="17">
        <v>0.7</v>
      </c>
      <c r="M548" s="20">
        <v>10.23</v>
      </c>
      <c r="N548" s="21">
        <v>2.4000000000000001E-4</v>
      </c>
      <c r="O548" s="22">
        <v>0.39600000000000002</v>
      </c>
      <c r="P548" s="23">
        <v>2.8799999999999999E-5</v>
      </c>
      <c r="Q548" s="20">
        <v>0.945821704877715</v>
      </c>
      <c r="R548" s="22">
        <v>5.3502776018964499E-2</v>
      </c>
      <c r="S548" s="25"/>
      <c r="T548" s="25"/>
      <c r="U548" s="25"/>
      <c r="V548" s="25"/>
      <c r="W548" s="25"/>
    </row>
    <row r="549" spans="1:26" x14ac:dyDescent="0.25">
      <c r="A549" s="17">
        <v>2015</v>
      </c>
      <c r="B549" s="17">
        <v>2965</v>
      </c>
      <c r="C549" s="18" t="s">
        <v>23</v>
      </c>
      <c r="D549" s="19">
        <v>43340</v>
      </c>
      <c r="E549" s="17">
        <v>7738</v>
      </c>
      <c r="F549" s="18" t="s">
        <v>20</v>
      </c>
      <c r="G549" s="18" t="s">
        <v>18</v>
      </c>
      <c r="H549" s="18" t="s">
        <v>42</v>
      </c>
      <c r="I549" s="17">
        <v>2016</v>
      </c>
      <c r="J549" s="17">
        <v>500</v>
      </c>
      <c r="K549" s="17">
        <v>115</v>
      </c>
      <c r="L549" s="17">
        <v>0.7</v>
      </c>
      <c r="M549" s="20">
        <v>0.26</v>
      </c>
      <c r="N549" s="21">
        <v>3.9999999999999998E-6</v>
      </c>
      <c r="O549" s="22">
        <v>8.9999999999999993E-3</v>
      </c>
      <c r="P549" s="23">
        <v>3.9999999999999998E-7</v>
      </c>
      <c r="Q549" s="20">
        <v>1.1979166038423099E-2</v>
      </c>
      <c r="R549" s="22">
        <v>4.4367281527972501E-4</v>
      </c>
      <c r="S549" s="25">
        <f>Q548-Q549</f>
        <v>0.93384253883929191</v>
      </c>
      <c r="T549" s="25">
        <f>R548-R549</f>
        <v>5.3059103203684774E-2</v>
      </c>
      <c r="U549" s="38">
        <f>S549/365</f>
        <v>2.5584727091487449E-3</v>
      </c>
      <c r="V549" s="38">
        <f>T549/365</f>
        <v>1.4536740603749253E-4</v>
      </c>
      <c r="W549" s="38">
        <f>V549*0.92</f>
        <v>1.3373801355449314E-4</v>
      </c>
      <c r="X549" s="25">
        <f>LOOKUP(G549,'Load Factor Adjustment'!$A$2:$A$15,'Load Factor Adjustment'!$D$2:$D$15)</f>
        <v>0.68571428571428572</v>
      </c>
      <c r="Y549" s="38">
        <f>U549*X549</f>
        <v>1.7543812862734251E-3</v>
      </c>
      <c r="Z549" s="38">
        <f>W549*X549</f>
        <v>9.1706066437366722E-5</v>
      </c>
    </row>
    <row r="550" spans="1:26" x14ac:dyDescent="0.25">
      <c r="A550" s="17">
        <v>2018</v>
      </c>
      <c r="B550" s="17">
        <v>2993</v>
      </c>
      <c r="C550" s="18" t="s">
        <v>27</v>
      </c>
      <c r="D550" s="19">
        <v>43340</v>
      </c>
      <c r="E550" s="17">
        <v>7775</v>
      </c>
      <c r="F550" s="18" t="s">
        <v>17</v>
      </c>
      <c r="G550" s="18" t="s">
        <v>18</v>
      </c>
      <c r="H550" s="18" t="s">
        <v>19</v>
      </c>
      <c r="I550" s="17">
        <v>1971</v>
      </c>
      <c r="J550" s="17">
        <v>400</v>
      </c>
      <c r="K550" s="17">
        <v>75</v>
      </c>
      <c r="L550" s="17">
        <v>0.7</v>
      </c>
      <c r="M550" s="20">
        <v>12.09</v>
      </c>
      <c r="N550" s="21">
        <v>2.7999999999999998E-4</v>
      </c>
      <c r="O550" s="22">
        <v>0.60499999999999998</v>
      </c>
      <c r="P550" s="23">
        <v>4.3999999999999999E-5</v>
      </c>
      <c r="Q550" s="20">
        <v>0.35763888840782898</v>
      </c>
      <c r="R550" s="22">
        <v>2.6226851942187698E-2</v>
      </c>
      <c r="S550" s="25"/>
      <c r="T550" s="25"/>
      <c r="U550" s="25"/>
      <c r="V550" s="25"/>
      <c r="W550" s="25"/>
    </row>
    <row r="551" spans="1:26" x14ac:dyDescent="0.25">
      <c r="A551" s="17">
        <v>2018</v>
      </c>
      <c r="B551" s="17">
        <v>2993</v>
      </c>
      <c r="C551" s="18" t="s">
        <v>27</v>
      </c>
      <c r="D551" s="19">
        <v>43340</v>
      </c>
      <c r="E551" s="17">
        <v>7776</v>
      </c>
      <c r="F551" s="18" t="s">
        <v>20</v>
      </c>
      <c r="G551" s="18" t="s">
        <v>18</v>
      </c>
      <c r="H551" s="18" t="s">
        <v>42</v>
      </c>
      <c r="I551" s="17">
        <v>2018</v>
      </c>
      <c r="J551" s="17">
        <v>400</v>
      </c>
      <c r="K551" s="17">
        <v>90</v>
      </c>
      <c r="L551" s="17">
        <v>0.7</v>
      </c>
      <c r="M551" s="20">
        <v>0.26</v>
      </c>
      <c r="N551" s="21">
        <v>3.4999999999999999E-6</v>
      </c>
      <c r="O551" s="22">
        <v>8.9999999999999993E-3</v>
      </c>
      <c r="P551" s="23">
        <v>8.9999999999999996E-7</v>
      </c>
      <c r="Q551" s="20">
        <v>7.4166662781191004E-3</v>
      </c>
      <c r="R551" s="22">
        <v>2.9999998273965599E-4</v>
      </c>
      <c r="S551" s="25">
        <f>Q550-Q551</f>
        <v>0.35022222212970988</v>
      </c>
      <c r="T551" s="25">
        <f>R550-R551</f>
        <v>2.5926851959448043E-2</v>
      </c>
      <c r="U551" s="38">
        <f>S551/365</f>
        <v>9.595129373416709E-4</v>
      </c>
      <c r="V551" s="38">
        <f>T551/365</f>
        <v>7.1032471121775456E-5</v>
      </c>
      <c r="W551" s="38">
        <f>V551*0.92</f>
        <v>6.5349873432033419E-5</v>
      </c>
      <c r="X551" s="25">
        <f>LOOKUP(G551,'Load Factor Adjustment'!$A$2:$A$15,'Load Factor Adjustment'!$D$2:$D$15)</f>
        <v>0.68571428571428572</v>
      </c>
      <c r="Y551" s="38">
        <f>U551*X551</f>
        <v>6.5795172846286006E-4</v>
      </c>
      <c r="Z551" s="38">
        <f>W551*X551</f>
        <v>4.4811341781965775E-5</v>
      </c>
    </row>
    <row r="552" spans="1:26" x14ac:dyDescent="0.25">
      <c r="A552" s="17">
        <v>2018</v>
      </c>
      <c r="B552" s="17">
        <v>2996</v>
      </c>
      <c r="C552" s="18" t="s">
        <v>27</v>
      </c>
      <c r="D552" s="19">
        <v>43340</v>
      </c>
      <c r="E552" s="17">
        <v>7800</v>
      </c>
      <c r="F552" s="18" t="s">
        <v>17</v>
      </c>
      <c r="G552" s="18" t="s">
        <v>18</v>
      </c>
      <c r="H552" s="18" t="s">
        <v>38</v>
      </c>
      <c r="I552" s="17">
        <v>2008</v>
      </c>
      <c r="J552" s="17">
        <v>500</v>
      </c>
      <c r="K552" s="17">
        <v>105</v>
      </c>
      <c r="L552" s="17">
        <v>0.7</v>
      </c>
      <c r="M552" s="20">
        <v>4.1500000000000004</v>
      </c>
      <c r="N552" s="21">
        <v>6.0000000000000002E-5</v>
      </c>
      <c r="O552" s="22">
        <v>0.128</v>
      </c>
      <c r="P552" s="23">
        <v>9.3999999999999998E-6</v>
      </c>
      <c r="Q552" s="20">
        <v>0.18634259282195401</v>
      </c>
      <c r="R552" s="22">
        <v>8.0410879891080703E-3</v>
      </c>
      <c r="S552" s="25"/>
      <c r="T552" s="25"/>
      <c r="U552" s="25"/>
      <c r="V552" s="25"/>
      <c r="W552" s="25"/>
    </row>
    <row r="553" spans="1:26" x14ac:dyDescent="0.25">
      <c r="A553" s="17">
        <v>2018</v>
      </c>
      <c r="B553" s="17">
        <v>2996</v>
      </c>
      <c r="C553" s="18" t="s">
        <v>27</v>
      </c>
      <c r="D553" s="19">
        <v>43340</v>
      </c>
      <c r="E553" s="17">
        <v>7801</v>
      </c>
      <c r="F553" s="18" t="s">
        <v>20</v>
      </c>
      <c r="G553" s="18" t="s">
        <v>18</v>
      </c>
      <c r="H553" s="18" t="s">
        <v>42</v>
      </c>
      <c r="I553" s="17">
        <v>2017</v>
      </c>
      <c r="J553" s="17">
        <v>500</v>
      </c>
      <c r="K553" s="17">
        <v>114</v>
      </c>
      <c r="L553" s="17">
        <v>0.7</v>
      </c>
      <c r="M553" s="20">
        <v>0.26</v>
      </c>
      <c r="N553" s="21">
        <v>3.9999999999999998E-6</v>
      </c>
      <c r="O553" s="22">
        <v>8.9999999999999993E-3</v>
      </c>
      <c r="P553" s="23">
        <v>3.9999999999999998E-7</v>
      </c>
      <c r="Q553" s="20">
        <v>1.18749993772194E-2</v>
      </c>
      <c r="R553" s="22">
        <v>4.3981479079903201E-4</v>
      </c>
      <c r="S553" s="25">
        <f>Q552-Q553</f>
        <v>0.17446759344473461</v>
      </c>
      <c r="T553" s="25">
        <f>R552-R553</f>
        <v>7.601273198309038E-3</v>
      </c>
      <c r="U553" s="38">
        <f>S553/365</f>
        <v>4.7799340669790307E-4</v>
      </c>
      <c r="V553" s="38">
        <f>T553/365</f>
        <v>2.0825406022764487E-5</v>
      </c>
      <c r="W553" s="38">
        <f>V553*0.92</f>
        <v>1.9159373540943329E-5</v>
      </c>
      <c r="X553" s="25">
        <f>LOOKUP(G553,'Load Factor Adjustment'!$A$2:$A$15,'Load Factor Adjustment'!$D$2:$D$15)</f>
        <v>0.68571428571428572</v>
      </c>
      <c r="Y553" s="38">
        <f>U553*X553</f>
        <v>3.277669074499907E-4</v>
      </c>
      <c r="Z553" s="38">
        <f>W553*X553</f>
        <v>1.3137856142361141E-5</v>
      </c>
    </row>
    <row r="554" spans="1:26" x14ac:dyDescent="0.25">
      <c r="A554" s="17">
        <v>2018</v>
      </c>
      <c r="B554" s="17">
        <v>2990</v>
      </c>
      <c r="C554" s="18" t="s">
        <v>27</v>
      </c>
      <c r="D554" s="19">
        <v>43341</v>
      </c>
      <c r="E554" s="17">
        <v>7781</v>
      </c>
      <c r="F554" s="18" t="s">
        <v>17</v>
      </c>
      <c r="G554" s="18" t="s">
        <v>18</v>
      </c>
      <c r="H554" s="18" t="s">
        <v>19</v>
      </c>
      <c r="I554" s="17">
        <v>1980</v>
      </c>
      <c r="J554" s="17">
        <v>300</v>
      </c>
      <c r="K554" s="17">
        <v>53</v>
      </c>
      <c r="L554" s="17">
        <v>0.7</v>
      </c>
      <c r="M554" s="20">
        <v>12.09</v>
      </c>
      <c r="N554" s="21">
        <v>2.7999999999999998E-4</v>
      </c>
      <c r="O554" s="22">
        <v>0.60499999999999998</v>
      </c>
      <c r="P554" s="23">
        <v>4.3999999999999999E-5</v>
      </c>
      <c r="Q554" s="20">
        <v>0.18954861085614899</v>
      </c>
      <c r="R554" s="22">
        <v>1.39002315293595E-2</v>
      </c>
      <c r="S554" s="25"/>
      <c r="T554" s="25"/>
      <c r="U554" s="25"/>
      <c r="V554" s="25"/>
      <c r="W554" s="25"/>
    </row>
    <row r="555" spans="1:26" x14ac:dyDescent="0.25">
      <c r="A555" s="17">
        <v>2018</v>
      </c>
      <c r="B555" s="17">
        <v>2990</v>
      </c>
      <c r="C555" s="18" t="s">
        <v>27</v>
      </c>
      <c r="D555" s="19">
        <v>43341</v>
      </c>
      <c r="E555" s="17">
        <v>7782</v>
      </c>
      <c r="F555" s="18" t="s">
        <v>20</v>
      </c>
      <c r="G555" s="18" t="s">
        <v>18</v>
      </c>
      <c r="H555" s="18" t="s">
        <v>42</v>
      </c>
      <c r="I555" s="17">
        <v>2018</v>
      </c>
      <c r="J555" s="17">
        <v>300</v>
      </c>
      <c r="K555" s="17">
        <v>60</v>
      </c>
      <c r="L555" s="17">
        <v>0.7</v>
      </c>
      <c r="M555" s="20">
        <v>2.74</v>
      </c>
      <c r="N555" s="21">
        <v>3.6000000000000001E-5</v>
      </c>
      <c r="O555" s="22">
        <v>8.9999999999999993E-3</v>
      </c>
      <c r="P555" s="23">
        <v>8.9999999999999996E-7</v>
      </c>
      <c r="Q555" s="20">
        <v>3.8805555053683799E-2</v>
      </c>
      <c r="R555" s="22">
        <v>1.43749991649943E-4</v>
      </c>
      <c r="S555" s="25">
        <f>Q554-Q555</f>
        <v>0.15074305580246519</v>
      </c>
      <c r="T555" s="25">
        <f>R554-R555</f>
        <v>1.3756481537709557E-2</v>
      </c>
      <c r="U555" s="38">
        <f>S555/365</f>
        <v>4.1299467343141146E-4</v>
      </c>
      <c r="V555" s="38">
        <f>T555/365</f>
        <v>3.7688990514272758E-5</v>
      </c>
      <c r="W555" s="38">
        <f>V555*0.92</f>
        <v>3.4673871273130938E-5</v>
      </c>
      <c r="X555" s="25">
        <f>LOOKUP(G555,'Load Factor Adjustment'!$A$2:$A$15,'Load Factor Adjustment'!$D$2:$D$15)</f>
        <v>0.68571428571428572</v>
      </c>
      <c r="Y555" s="38">
        <f>U555*X555</f>
        <v>2.8319634749582502E-4</v>
      </c>
      <c r="Z555" s="38">
        <f>W555*X555</f>
        <v>2.3776368873004072E-5</v>
      </c>
    </row>
    <row r="556" spans="1:26" x14ac:dyDescent="0.25">
      <c r="A556" s="17">
        <v>2018</v>
      </c>
      <c r="B556" s="17">
        <v>3000</v>
      </c>
      <c r="C556" s="18" t="s">
        <v>27</v>
      </c>
      <c r="D556" s="19">
        <v>43341</v>
      </c>
      <c r="E556" s="17">
        <v>7783</v>
      </c>
      <c r="F556" s="18" t="s">
        <v>17</v>
      </c>
      <c r="G556" s="18" t="s">
        <v>18</v>
      </c>
      <c r="H556" s="18" t="s">
        <v>19</v>
      </c>
      <c r="I556" s="17">
        <v>1962</v>
      </c>
      <c r="J556" s="17">
        <v>1000</v>
      </c>
      <c r="K556" s="17">
        <v>69</v>
      </c>
      <c r="L556" s="17">
        <v>0.7</v>
      </c>
      <c r="M556" s="20">
        <v>12.09</v>
      </c>
      <c r="N556" s="21">
        <v>2.7999999999999998E-4</v>
      </c>
      <c r="O556" s="22">
        <v>0.60499999999999998</v>
      </c>
      <c r="P556" s="23">
        <v>4.3999999999999999E-5</v>
      </c>
      <c r="Q556" s="20">
        <v>0.82256944333800597</v>
      </c>
      <c r="R556" s="22">
        <v>6.0321759467031603E-2</v>
      </c>
      <c r="S556" s="25"/>
      <c r="T556" s="25"/>
      <c r="U556" s="25"/>
      <c r="V556" s="25"/>
      <c r="W556" s="25"/>
    </row>
    <row r="557" spans="1:26" x14ac:dyDescent="0.25">
      <c r="A557" s="17">
        <v>2018</v>
      </c>
      <c r="B557" s="17">
        <v>3000</v>
      </c>
      <c r="C557" s="18" t="s">
        <v>27</v>
      </c>
      <c r="D557" s="19">
        <v>43341</v>
      </c>
      <c r="E557" s="17">
        <v>7784</v>
      </c>
      <c r="F557" s="18" t="s">
        <v>20</v>
      </c>
      <c r="G557" s="18" t="s">
        <v>18</v>
      </c>
      <c r="H557" s="18" t="s">
        <v>42</v>
      </c>
      <c r="I557" s="17">
        <v>2018</v>
      </c>
      <c r="J557" s="17">
        <v>1000</v>
      </c>
      <c r="K557" s="17">
        <v>100</v>
      </c>
      <c r="L557" s="17">
        <v>0.7</v>
      </c>
      <c r="M557" s="20">
        <v>2.3199999999999998</v>
      </c>
      <c r="N557" s="21">
        <v>3.0000000000000001E-5</v>
      </c>
      <c r="O557" s="22">
        <v>0.112</v>
      </c>
      <c r="P557" s="23">
        <v>7.9999999999999996E-6</v>
      </c>
      <c r="Q557" s="20">
        <v>0.190586411064015</v>
      </c>
      <c r="R557" s="22">
        <v>1.1728395120951699E-2</v>
      </c>
      <c r="S557" s="25">
        <f>Q556-Q557</f>
        <v>0.631983032273991</v>
      </c>
      <c r="T557" s="25">
        <f>R556-R557</f>
        <v>4.8593364346079901E-2</v>
      </c>
      <c r="U557" s="38">
        <f>S557/365</f>
        <v>1.7314603623944959E-3</v>
      </c>
      <c r="V557" s="38">
        <f>T557/365</f>
        <v>1.3313250505775316E-4</v>
      </c>
      <c r="W557" s="38">
        <f>V557*0.92</f>
        <v>1.2248190465313292E-4</v>
      </c>
      <c r="X557" s="25">
        <f>LOOKUP(G557,'Load Factor Adjustment'!$A$2:$A$15,'Load Factor Adjustment'!$D$2:$D$15)</f>
        <v>0.68571428571428572</v>
      </c>
      <c r="Y557" s="38">
        <f>U557*X557</f>
        <v>1.1872871056419401E-3</v>
      </c>
      <c r="Z557" s="38">
        <f>W557*X557</f>
        <v>8.3987591762148283E-5</v>
      </c>
    </row>
    <row r="558" spans="1:26" x14ac:dyDescent="0.25">
      <c r="A558" s="17">
        <v>2018</v>
      </c>
      <c r="B558" s="17">
        <v>2967</v>
      </c>
      <c r="C558" s="18" t="s">
        <v>23</v>
      </c>
      <c r="D558" s="19">
        <v>43342</v>
      </c>
      <c r="E558" s="17">
        <v>7741</v>
      </c>
      <c r="F558" s="18" t="s">
        <v>17</v>
      </c>
      <c r="G558" s="18" t="s">
        <v>18</v>
      </c>
      <c r="H558" s="18" t="s">
        <v>19</v>
      </c>
      <c r="I558" s="17">
        <v>1975</v>
      </c>
      <c r="J558" s="17">
        <v>300</v>
      </c>
      <c r="K558" s="17">
        <v>76</v>
      </c>
      <c r="L558" s="17">
        <v>0.7</v>
      </c>
      <c r="M558" s="20">
        <v>12.09</v>
      </c>
      <c r="N558" s="21">
        <v>2.7999999999999998E-4</v>
      </c>
      <c r="O558" s="22">
        <v>0.60499999999999998</v>
      </c>
      <c r="P558" s="23">
        <v>4.3999999999999999E-5</v>
      </c>
      <c r="Q558" s="20">
        <v>0.27180555518994998</v>
      </c>
      <c r="R558" s="22">
        <v>1.9932407476062598E-2</v>
      </c>
      <c r="S558" s="25"/>
      <c r="T558" s="25"/>
      <c r="U558" s="25"/>
      <c r="V558" s="25"/>
      <c r="W558" s="25"/>
    </row>
    <row r="559" spans="1:26" x14ac:dyDescent="0.25">
      <c r="A559" s="17">
        <v>2018</v>
      </c>
      <c r="B559" s="17">
        <v>2967</v>
      </c>
      <c r="C559" s="18" t="s">
        <v>23</v>
      </c>
      <c r="D559" s="19">
        <v>43342</v>
      </c>
      <c r="E559" s="17">
        <v>7742</v>
      </c>
      <c r="F559" s="18" t="s">
        <v>20</v>
      </c>
      <c r="G559" s="18" t="s">
        <v>18</v>
      </c>
      <c r="H559" s="18" t="s">
        <v>42</v>
      </c>
      <c r="I559" s="17">
        <v>2018</v>
      </c>
      <c r="J559" s="17">
        <v>300</v>
      </c>
      <c r="K559" s="17">
        <v>80</v>
      </c>
      <c r="L559" s="17">
        <v>0.7</v>
      </c>
      <c r="M559" s="20">
        <v>0.26</v>
      </c>
      <c r="N559" s="21">
        <v>3.4999999999999999E-6</v>
      </c>
      <c r="O559" s="22">
        <v>8.9999999999999993E-3</v>
      </c>
      <c r="P559" s="23">
        <v>8.9999999999999996E-7</v>
      </c>
      <c r="Q559" s="20">
        <v>4.9120367781127104E-3</v>
      </c>
      <c r="R559" s="22">
        <v>1.9166665553325699E-4</v>
      </c>
      <c r="S559" s="25">
        <f>Q558-Q559</f>
        <v>0.26689351841183728</v>
      </c>
      <c r="T559" s="25">
        <f>R558-R559</f>
        <v>1.9740740820529342E-2</v>
      </c>
      <c r="U559" s="38">
        <f>S559/365</f>
        <v>7.3121511893654053E-4</v>
      </c>
      <c r="V559" s="38">
        <f>T559/365</f>
        <v>5.4084221426107788E-5</v>
      </c>
      <c r="W559" s="38">
        <f>V559*0.92</f>
        <v>4.9757483712019168E-5</v>
      </c>
      <c r="X559" s="25">
        <f>LOOKUP(G559,'Load Factor Adjustment'!$A$2:$A$15,'Load Factor Adjustment'!$D$2:$D$15)</f>
        <v>0.68571428571428572</v>
      </c>
      <c r="Y559" s="38">
        <f>U559*X559</f>
        <v>5.0140465298505632E-4</v>
      </c>
      <c r="Z559" s="38">
        <f>W559*X559</f>
        <v>3.4119417402527428E-5</v>
      </c>
    </row>
    <row r="560" spans="1:26" x14ac:dyDescent="0.25">
      <c r="A560" s="17">
        <v>2018</v>
      </c>
      <c r="B560" s="17">
        <v>2957</v>
      </c>
      <c r="C560" s="18" t="s">
        <v>16</v>
      </c>
      <c r="D560" s="19">
        <v>43343</v>
      </c>
      <c r="E560" s="17">
        <v>7722</v>
      </c>
      <c r="F560" s="18" t="s">
        <v>17</v>
      </c>
      <c r="G560" s="18" t="s">
        <v>18</v>
      </c>
      <c r="H560" s="18" t="s">
        <v>19</v>
      </c>
      <c r="I560" s="17">
        <v>1972</v>
      </c>
      <c r="J560" s="17">
        <v>300</v>
      </c>
      <c r="K560" s="17">
        <v>72</v>
      </c>
      <c r="L560" s="17">
        <v>0.7</v>
      </c>
      <c r="M560" s="20">
        <v>12.09</v>
      </c>
      <c r="N560" s="21">
        <v>2.7999999999999998E-4</v>
      </c>
      <c r="O560" s="22">
        <v>0.60499999999999998</v>
      </c>
      <c r="P560" s="23">
        <v>4.3999999999999999E-5</v>
      </c>
      <c r="Q560" s="20">
        <v>0.25749999965363701</v>
      </c>
      <c r="R560" s="22">
        <v>1.8883333398375099E-2</v>
      </c>
      <c r="S560" s="25"/>
      <c r="T560" s="25"/>
      <c r="U560" s="25"/>
      <c r="V560" s="25"/>
      <c r="W560" s="25"/>
    </row>
    <row r="561" spans="1:26" x14ac:dyDescent="0.25">
      <c r="A561" s="17">
        <v>2018</v>
      </c>
      <c r="B561" s="17">
        <v>2957</v>
      </c>
      <c r="C561" s="18" t="s">
        <v>16</v>
      </c>
      <c r="D561" s="19">
        <v>43343</v>
      </c>
      <c r="E561" s="17">
        <v>7723</v>
      </c>
      <c r="F561" s="18" t="s">
        <v>20</v>
      </c>
      <c r="G561" s="18" t="s">
        <v>18</v>
      </c>
      <c r="H561" s="18" t="s">
        <v>42</v>
      </c>
      <c r="I561" s="17">
        <v>2016</v>
      </c>
      <c r="J561" s="17">
        <v>300</v>
      </c>
      <c r="K561" s="17">
        <v>80</v>
      </c>
      <c r="L561" s="17">
        <v>0.7</v>
      </c>
      <c r="M561" s="20">
        <v>0.26</v>
      </c>
      <c r="N561" s="21">
        <v>3.4999999999999999E-6</v>
      </c>
      <c r="O561" s="22">
        <v>8.9999999999999993E-3</v>
      </c>
      <c r="P561" s="23">
        <v>8.9999999999999996E-7</v>
      </c>
      <c r="Q561" s="20">
        <v>4.9120367781127104E-3</v>
      </c>
      <c r="R561" s="22">
        <v>1.9166665553325699E-4</v>
      </c>
      <c r="S561" s="25">
        <f>Q560-Q561</f>
        <v>0.25258796287552432</v>
      </c>
      <c r="T561" s="25">
        <f>R560-R561</f>
        <v>1.8691666742841843E-2</v>
      </c>
      <c r="U561" s="38">
        <f>S561/365</f>
        <v>6.9202181609732689E-4</v>
      </c>
      <c r="V561" s="38">
        <f>T561/365</f>
        <v>5.1210045870799569E-5</v>
      </c>
      <c r="W561" s="38">
        <f>V561*0.92</f>
        <v>4.7113242201135606E-5</v>
      </c>
      <c r="X561" s="25">
        <f>LOOKUP(G561,'Load Factor Adjustment'!$A$2:$A$15,'Load Factor Adjustment'!$D$2:$D$15)</f>
        <v>0.68571428571428572</v>
      </c>
      <c r="Y561" s="38">
        <f>U561*X561</f>
        <v>4.7452924532388128E-4</v>
      </c>
      <c r="Z561" s="38">
        <f>W561*X561</f>
        <v>3.2306223223635843E-5</v>
      </c>
    </row>
    <row r="562" spans="1:26" x14ac:dyDescent="0.25">
      <c r="A562" s="17">
        <v>2016</v>
      </c>
      <c r="B562" s="17">
        <v>2958</v>
      </c>
      <c r="C562" s="18" t="s">
        <v>16</v>
      </c>
      <c r="D562" s="19">
        <v>43348</v>
      </c>
      <c r="E562" s="17">
        <v>7724</v>
      </c>
      <c r="F562" s="18" t="s">
        <v>17</v>
      </c>
      <c r="G562" s="18" t="s">
        <v>18</v>
      </c>
      <c r="H562" s="18" t="s">
        <v>19</v>
      </c>
      <c r="I562" s="17">
        <v>1961</v>
      </c>
      <c r="J562" s="17">
        <v>300</v>
      </c>
      <c r="K562" s="17">
        <v>77</v>
      </c>
      <c r="L562" s="17">
        <v>0.7</v>
      </c>
      <c r="M562" s="20">
        <v>12.09</v>
      </c>
      <c r="N562" s="21">
        <v>2.7999999999999998E-4</v>
      </c>
      <c r="O562" s="22">
        <v>0.60499999999999998</v>
      </c>
      <c r="P562" s="23">
        <v>4.3999999999999999E-5</v>
      </c>
      <c r="Q562" s="20">
        <v>0.275381944074028</v>
      </c>
      <c r="R562" s="22">
        <v>2.0194675995484499E-2</v>
      </c>
      <c r="S562" s="25"/>
      <c r="T562" s="25"/>
      <c r="U562" s="25"/>
      <c r="V562" s="25"/>
      <c r="W562" s="25"/>
    </row>
    <row r="563" spans="1:26" x14ac:dyDescent="0.25">
      <c r="A563" s="17">
        <v>2016</v>
      </c>
      <c r="B563" s="17">
        <v>2958</v>
      </c>
      <c r="C563" s="18" t="s">
        <v>16</v>
      </c>
      <c r="D563" s="19">
        <v>43348</v>
      </c>
      <c r="E563" s="17">
        <v>7725</v>
      </c>
      <c r="F563" s="18" t="s">
        <v>20</v>
      </c>
      <c r="G563" s="18" t="s">
        <v>18</v>
      </c>
      <c r="H563" s="18" t="s">
        <v>42</v>
      </c>
      <c r="I563" s="17">
        <v>2018</v>
      </c>
      <c r="J563" s="17">
        <v>300</v>
      </c>
      <c r="K563" s="17">
        <v>80</v>
      </c>
      <c r="L563" s="17">
        <v>0.7</v>
      </c>
      <c r="M563" s="20">
        <v>0.26</v>
      </c>
      <c r="N563" s="21">
        <v>3.4999999999999999E-6</v>
      </c>
      <c r="O563" s="22">
        <v>8.9999999999999993E-3</v>
      </c>
      <c r="P563" s="23">
        <v>8.9999999999999996E-7</v>
      </c>
      <c r="Q563" s="20">
        <v>4.9120367781127104E-3</v>
      </c>
      <c r="R563" s="22">
        <v>1.9166665553325699E-4</v>
      </c>
      <c r="S563" s="25">
        <f>Q562-Q563</f>
        <v>0.2704699072959153</v>
      </c>
      <c r="T563" s="25">
        <f>R562-R563</f>
        <v>2.0003009339951243E-2</v>
      </c>
      <c r="U563" s="38">
        <f>S563/365</f>
        <v>7.4101344464634329E-4</v>
      </c>
      <c r="V563" s="38">
        <f>T563/365</f>
        <v>5.4802765314934914E-5</v>
      </c>
      <c r="W563" s="38">
        <f>V563*0.92</f>
        <v>5.0418544089740124E-5</v>
      </c>
      <c r="X563" s="25">
        <f>LOOKUP(G563,'Load Factor Adjustment'!$A$2:$A$15,'Load Factor Adjustment'!$D$2:$D$15)</f>
        <v>0.68571428571428572</v>
      </c>
      <c r="Y563" s="38">
        <f>U563*X563</f>
        <v>5.0812350490034969E-4</v>
      </c>
      <c r="Z563" s="38">
        <f>W563*X563</f>
        <v>3.4572715947250372E-5</v>
      </c>
    </row>
    <row r="564" spans="1:26" x14ac:dyDescent="0.25">
      <c r="A564" s="17">
        <v>2018</v>
      </c>
      <c r="B564" s="17">
        <v>2992</v>
      </c>
      <c r="C564" s="18" t="s">
        <v>27</v>
      </c>
      <c r="D564" s="19">
        <v>43348</v>
      </c>
      <c r="E564" s="17">
        <v>7810</v>
      </c>
      <c r="F564" s="18" t="s">
        <v>17</v>
      </c>
      <c r="G564" s="18" t="s">
        <v>18</v>
      </c>
      <c r="H564" s="18" t="s">
        <v>38</v>
      </c>
      <c r="I564" s="17">
        <v>2005</v>
      </c>
      <c r="J564" s="17">
        <v>800</v>
      </c>
      <c r="K564" s="17">
        <v>99</v>
      </c>
      <c r="L564" s="17">
        <v>0.7</v>
      </c>
      <c r="M564" s="20">
        <v>4.75</v>
      </c>
      <c r="N564" s="21">
        <v>7.1000000000000005E-5</v>
      </c>
      <c r="O564" s="22">
        <v>0.192</v>
      </c>
      <c r="P564" s="23">
        <v>1.4100000000000001E-5</v>
      </c>
      <c r="Q564" s="20">
        <v>0.342344440233675</v>
      </c>
      <c r="R564" s="22">
        <v>2.2073333091670099E-2</v>
      </c>
      <c r="S564" s="25"/>
      <c r="T564" s="25"/>
      <c r="U564" s="25"/>
      <c r="V564" s="25"/>
      <c r="W564" s="25"/>
    </row>
    <row r="565" spans="1:26" x14ac:dyDescent="0.25">
      <c r="A565" s="17">
        <v>2018</v>
      </c>
      <c r="B565" s="17">
        <v>2992</v>
      </c>
      <c r="C565" s="18" t="s">
        <v>27</v>
      </c>
      <c r="D565" s="19">
        <v>43348</v>
      </c>
      <c r="E565" s="17">
        <v>7811</v>
      </c>
      <c r="F565" s="18" t="s">
        <v>20</v>
      </c>
      <c r="G565" s="18" t="s">
        <v>18</v>
      </c>
      <c r="H565" s="18" t="s">
        <v>42</v>
      </c>
      <c r="I565" s="17">
        <v>2017</v>
      </c>
      <c r="J565" s="17">
        <v>800</v>
      </c>
      <c r="K565" s="17">
        <v>117</v>
      </c>
      <c r="L565" s="17">
        <v>0.7</v>
      </c>
      <c r="M565" s="20">
        <v>0.26</v>
      </c>
      <c r="N565" s="21">
        <v>3.9999999999999998E-6</v>
      </c>
      <c r="O565" s="22">
        <v>8.9999999999999993E-3</v>
      </c>
      <c r="P565" s="23">
        <v>3.9999999999999998E-7</v>
      </c>
      <c r="Q565" s="20">
        <v>1.9933332302188401E-2</v>
      </c>
      <c r="R565" s="22">
        <v>7.6555551588754699E-4</v>
      </c>
      <c r="S565" s="25">
        <f>Q564-Q565</f>
        <v>0.32241110793148658</v>
      </c>
      <c r="T565" s="25">
        <f>R564-R565</f>
        <v>2.1307777575782554E-2</v>
      </c>
      <c r="U565" s="38">
        <f>S565/365</f>
        <v>8.833181039218811E-4</v>
      </c>
      <c r="V565" s="38">
        <f>T565/365</f>
        <v>5.8377472810363161E-5</v>
      </c>
      <c r="W565" s="38">
        <f>V565*0.92</f>
        <v>5.3707274985534112E-5</v>
      </c>
      <c r="X565" s="25">
        <f>LOOKUP(G565,'Load Factor Adjustment'!$A$2:$A$15,'Load Factor Adjustment'!$D$2:$D$15)</f>
        <v>0.68571428571428572</v>
      </c>
      <c r="Y565" s="38">
        <f>U565*X565</f>
        <v>6.0570384268928996E-4</v>
      </c>
      <c r="Z565" s="38">
        <f>W565*X565</f>
        <v>3.6827845704366249E-5</v>
      </c>
    </row>
    <row r="566" spans="1:26" x14ac:dyDescent="0.25">
      <c r="A566" s="17">
        <v>2018</v>
      </c>
      <c r="B566" s="17">
        <v>3011</v>
      </c>
      <c r="C566" s="18" t="s">
        <v>25</v>
      </c>
      <c r="D566" s="19">
        <v>43348</v>
      </c>
      <c r="E566" s="17">
        <v>7759</v>
      </c>
      <c r="F566" s="18" t="s">
        <v>17</v>
      </c>
      <c r="G566" s="18" t="s">
        <v>18</v>
      </c>
      <c r="H566" s="18" t="s">
        <v>19</v>
      </c>
      <c r="I566" s="17">
        <v>1982</v>
      </c>
      <c r="J566" s="17">
        <v>350</v>
      </c>
      <c r="K566" s="17">
        <v>84</v>
      </c>
      <c r="L566" s="17">
        <v>0.7</v>
      </c>
      <c r="M566" s="20">
        <v>12.09</v>
      </c>
      <c r="N566" s="21">
        <v>2.7999999999999998E-4</v>
      </c>
      <c r="O566" s="22">
        <v>0.60499999999999998</v>
      </c>
      <c r="P566" s="23">
        <v>4.3999999999999999E-5</v>
      </c>
      <c r="Q566" s="20">
        <v>0.350486110639672</v>
      </c>
      <c r="R566" s="22">
        <v>2.57023149033439E-2</v>
      </c>
      <c r="S566" s="25"/>
      <c r="T566" s="25"/>
      <c r="U566" s="25"/>
      <c r="V566" s="25"/>
      <c r="W566" s="25"/>
    </row>
    <row r="567" spans="1:26" x14ac:dyDescent="0.25">
      <c r="A567" s="17">
        <v>2018</v>
      </c>
      <c r="B567" s="17">
        <v>3011</v>
      </c>
      <c r="C567" s="18" t="s">
        <v>25</v>
      </c>
      <c r="D567" s="19">
        <v>43348</v>
      </c>
      <c r="E567" s="17">
        <v>7760</v>
      </c>
      <c r="F567" s="18" t="s">
        <v>20</v>
      </c>
      <c r="G567" s="18" t="s">
        <v>18</v>
      </c>
      <c r="H567" s="18" t="s">
        <v>42</v>
      </c>
      <c r="I567" s="17">
        <v>2018</v>
      </c>
      <c r="J567" s="17">
        <v>350</v>
      </c>
      <c r="K567" s="17">
        <v>92</v>
      </c>
      <c r="L567" s="17">
        <v>0.7</v>
      </c>
      <c r="M567" s="20">
        <v>0.26</v>
      </c>
      <c r="N567" s="21">
        <v>3.4999999999999999E-6</v>
      </c>
      <c r="O567" s="22">
        <v>8.9999999999999993E-3</v>
      </c>
      <c r="P567" s="23">
        <v>8.9999999999999996E-7</v>
      </c>
      <c r="Q567" s="20">
        <v>6.6120559796983202E-3</v>
      </c>
      <c r="R567" s="22">
        <v>2.6274304036768398E-4</v>
      </c>
      <c r="S567" s="25">
        <f>Q566-Q567</f>
        <v>0.34387405465997367</v>
      </c>
      <c r="T567" s="25">
        <f>R566-R567</f>
        <v>2.5439571862976216E-2</v>
      </c>
      <c r="U567" s="38">
        <f>S567/365</f>
        <v>9.4212069769855796E-4</v>
      </c>
      <c r="V567" s="38">
        <f>T567/365</f>
        <v>6.9697457158838949E-5</v>
      </c>
      <c r="W567" s="38">
        <f>V567*0.92</f>
        <v>6.4121660586131834E-5</v>
      </c>
      <c r="X567" s="25">
        <f>LOOKUP(G567,'Load Factor Adjustment'!$A$2:$A$15,'Load Factor Adjustment'!$D$2:$D$15)</f>
        <v>0.68571428571428572</v>
      </c>
      <c r="Y567" s="38">
        <f>U567*X567</f>
        <v>6.4602562127901114E-4</v>
      </c>
      <c r="Z567" s="38">
        <f>W567*X567</f>
        <v>4.3969138687633255E-5</v>
      </c>
    </row>
    <row r="568" spans="1:26" x14ac:dyDescent="0.25">
      <c r="A568" s="17">
        <v>2018</v>
      </c>
      <c r="B568" s="17">
        <v>2956</v>
      </c>
      <c r="C568" s="18" t="s">
        <v>16</v>
      </c>
      <c r="D568" s="19">
        <v>43349</v>
      </c>
      <c r="E568" s="17">
        <v>7719</v>
      </c>
      <c r="F568" s="18" t="s">
        <v>17</v>
      </c>
      <c r="G568" s="18" t="s">
        <v>18</v>
      </c>
      <c r="H568" s="18" t="s">
        <v>19</v>
      </c>
      <c r="I568" s="17">
        <v>1981</v>
      </c>
      <c r="J568" s="17">
        <v>500</v>
      </c>
      <c r="K568" s="17">
        <v>105</v>
      </c>
      <c r="L568" s="17">
        <v>0.7</v>
      </c>
      <c r="M568" s="20">
        <v>12.09</v>
      </c>
      <c r="N568" s="21">
        <v>2.7999999999999998E-4</v>
      </c>
      <c r="O568" s="22">
        <v>0.60499999999999998</v>
      </c>
      <c r="P568" s="23">
        <v>4.3999999999999999E-5</v>
      </c>
      <c r="Q568" s="20">
        <v>0.62586805471369999</v>
      </c>
      <c r="R568" s="22">
        <v>4.5896990898828399E-2</v>
      </c>
      <c r="S568" s="25"/>
      <c r="T568" s="25"/>
      <c r="U568" s="25"/>
      <c r="V568" s="25"/>
      <c r="W568" s="25"/>
    </row>
    <row r="569" spans="1:26" x14ac:dyDescent="0.25">
      <c r="A569" s="17">
        <v>2018</v>
      </c>
      <c r="B569" s="17">
        <v>2956</v>
      </c>
      <c r="C569" s="18" t="s">
        <v>16</v>
      </c>
      <c r="D569" s="19">
        <v>43349</v>
      </c>
      <c r="E569" s="17">
        <v>7720</v>
      </c>
      <c r="F569" s="18" t="s">
        <v>20</v>
      </c>
      <c r="G569" s="18" t="s">
        <v>18</v>
      </c>
      <c r="H569" s="18" t="s">
        <v>42</v>
      </c>
      <c r="I569" s="17">
        <v>2016</v>
      </c>
      <c r="J569" s="17">
        <v>500</v>
      </c>
      <c r="K569" s="17">
        <v>100</v>
      </c>
      <c r="L569" s="17">
        <v>0.7</v>
      </c>
      <c r="M569" s="20">
        <v>0.26</v>
      </c>
      <c r="N569" s="21">
        <v>3.9999999999999998E-6</v>
      </c>
      <c r="O569" s="22">
        <v>8.9999999999999993E-3</v>
      </c>
      <c r="P569" s="23">
        <v>3.9999999999999998E-7</v>
      </c>
      <c r="Q569" s="20">
        <v>1.0416666120367899E-2</v>
      </c>
      <c r="R569" s="22">
        <v>3.8580244806932598E-4</v>
      </c>
      <c r="S569" s="25">
        <f>Q568-Q569</f>
        <v>0.61545138859333215</v>
      </c>
      <c r="T569" s="25">
        <f>R568-R569</f>
        <v>4.551118845075907E-2</v>
      </c>
      <c r="U569" s="38">
        <f>S569/365</f>
        <v>1.6861681879269373E-3</v>
      </c>
      <c r="V569" s="38">
        <f>T569/365</f>
        <v>1.2468818753632623E-4</v>
      </c>
      <c r="W569" s="38">
        <f>V569*0.92</f>
        <v>1.1471313253342014E-4</v>
      </c>
      <c r="X569" s="25">
        <f>LOOKUP(G569,'Load Factor Adjustment'!$A$2:$A$15,'Load Factor Adjustment'!$D$2:$D$15)</f>
        <v>0.68571428571428572</v>
      </c>
      <c r="Y569" s="38">
        <f>U569*X569</f>
        <v>1.1562296145784714E-3</v>
      </c>
      <c r="Z569" s="38">
        <f>W569*X569</f>
        <v>7.8660433737202373E-5</v>
      </c>
    </row>
    <row r="570" spans="1:26" x14ac:dyDescent="0.25">
      <c r="A570" s="17">
        <v>2017</v>
      </c>
      <c r="B570" s="17">
        <v>2963</v>
      </c>
      <c r="C570" s="18" t="s">
        <v>23</v>
      </c>
      <c r="D570" s="19">
        <v>43349</v>
      </c>
      <c r="E570" s="17">
        <v>7696</v>
      </c>
      <c r="F570" s="18" t="s">
        <v>17</v>
      </c>
      <c r="G570" s="18" t="s">
        <v>18</v>
      </c>
      <c r="H570" s="18" t="s">
        <v>19</v>
      </c>
      <c r="I570" s="17">
        <v>1993</v>
      </c>
      <c r="J570" s="17">
        <v>800</v>
      </c>
      <c r="K570" s="17">
        <v>71</v>
      </c>
      <c r="L570" s="17">
        <v>0.7</v>
      </c>
      <c r="M570" s="20">
        <v>8.17</v>
      </c>
      <c r="N570" s="21">
        <v>1.9000000000000001E-4</v>
      </c>
      <c r="O570" s="22">
        <v>0.47899999999999998</v>
      </c>
      <c r="P570" s="23">
        <v>3.6100000000000003E-5</v>
      </c>
      <c r="Q570" s="20">
        <v>0.45799382592023302</v>
      </c>
      <c r="R570" s="22">
        <v>3.9979134372518203E-2</v>
      </c>
      <c r="S570" s="25"/>
      <c r="T570" s="25"/>
      <c r="U570" s="25"/>
      <c r="V570" s="25"/>
      <c r="W570" s="25"/>
    </row>
    <row r="571" spans="1:26" x14ac:dyDescent="0.25">
      <c r="A571" s="17">
        <v>2017</v>
      </c>
      <c r="B571" s="17">
        <v>2963</v>
      </c>
      <c r="C571" s="18" t="s">
        <v>23</v>
      </c>
      <c r="D571" s="19">
        <v>43349</v>
      </c>
      <c r="E571" s="17">
        <v>7697</v>
      </c>
      <c r="F571" s="18" t="s">
        <v>20</v>
      </c>
      <c r="G571" s="18" t="s">
        <v>18</v>
      </c>
      <c r="H571" s="18" t="s">
        <v>42</v>
      </c>
      <c r="I571" s="17">
        <v>2017</v>
      </c>
      <c r="J571" s="17">
        <v>800</v>
      </c>
      <c r="K571" s="17">
        <v>74</v>
      </c>
      <c r="L571" s="17">
        <v>0.7</v>
      </c>
      <c r="M571" s="20">
        <v>2.74</v>
      </c>
      <c r="N571" s="21">
        <v>3.6000000000000001E-5</v>
      </c>
      <c r="O571" s="22">
        <v>8.9999999999999993E-3</v>
      </c>
      <c r="P571" s="23">
        <v>8.9999999999999996E-7</v>
      </c>
      <c r="Q571" s="20">
        <v>0.13173827002974001</v>
      </c>
      <c r="R571" s="22">
        <v>5.7555552348681005E-4</v>
      </c>
      <c r="S571" s="25">
        <f>Q570-Q571</f>
        <v>0.32625555589049304</v>
      </c>
      <c r="T571" s="25">
        <f>R570-R571</f>
        <v>3.9403578849031395E-2</v>
      </c>
      <c r="U571" s="38">
        <f>S571/365</f>
        <v>8.9385083805614528E-4</v>
      </c>
      <c r="V571" s="38">
        <f>T571/365</f>
        <v>1.0795501054529149E-4</v>
      </c>
      <c r="W571" s="38">
        <f>V571*0.92</f>
        <v>9.9318609701668181E-5</v>
      </c>
      <c r="X571" s="25">
        <f>LOOKUP(G571,'Load Factor Adjustment'!$A$2:$A$15,'Load Factor Adjustment'!$D$2:$D$15)</f>
        <v>0.68571428571428572</v>
      </c>
      <c r="Y571" s="38">
        <f>U571*X571</f>
        <v>6.1292628895278538E-4</v>
      </c>
      <c r="Z571" s="38">
        <f>W571*X571</f>
        <v>6.8104189509715331E-5</v>
      </c>
    </row>
    <row r="572" spans="1:26" x14ac:dyDescent="0.25">
      <c r="A572" s="17">
        <v>2017</v>
      </c>
      <c r="B572" s="17">
        <v>2950</v>
      </c>
      <c r="C572" s="18" t="s">
        <v>16</v>
      </c>
      <c r="D572" s="19">
        <v>43350</v>
      </c>
      <c r="E572" s="17">
        <v>7705</v>
      </c>
      <c r="F572" s="18" t="s">
        <v>17</v>
      </c>
      <c r="G572" s="18" t="s">
        <v>18</v>
      </c>
      <c r="H572" s="18" t="s">
        <v>32</v>
      </c>
      <c r="I572" s="17">
        <v>2002</v>
      </c>
      <c r="J572" s="17">
        <v>2100</v>
      </c>
      <c r="K572" s="17">
        <v>120</v>
      </c>
      <c r="L572" s="17">
        <v>0.7</v>
      </c>
      <c r="M572" s="20">
        <v>6.54</v>
      </c>
      <c r="N572" s="21">
        <v>1.4999999999999999E-4</v>
      </c>
      <c r="O572" s="22">
        <v>0.30399999999999999</v>
      </c>
      <c r="P572" s="23">
        <v>2.2099999999999998E-5</v>
      </c>
      <c r="Q572" s="20">
        <v>1.6216666482564901</v>
      </c>
      <c r="R572" s="22">
        <v>0.110677771925562</v>
      </c>
      <c r="S572" s="25"/>
      <c r="T572" s="25"/>
      <c r="U572" s="25"/>
      <c r="V572" s="25"/>
      <c r="W572" s="25"/>
    </row>
    <row r="573" spans="1:26" x14ac:dyDescent="0.25">
      <c r="A573" s="17">
        <v>2017</v>
      </c>
      <c r="B573" s="17">
        <v>2950</v>
      </c>
      <c r="C573" s="18" t="s">
        <v>16</v>
      </c>
      <c r="D573" s="19">
        <v>43350</v>
      </c>
      <c r="E573" s="17">
        <v>7706</v>
      </c>
      <c r="F573" s="18" t="s">
        <v>20</v>
      </c>
      <c r="G573" s="18" t="s">
        <v>18</v>
      </c>
      <c r="H573" s="18" t="s">
        <v>42</v>
      </c>
      <c r="I573" s="17">
        <v>2017</v>
      </c>
      <c r="J573" s="17">
        <v>2100</v>
      </c>
      <c r="K573" s="17">
        <v>106</v>
      </c>
      <c r="L573" s="17">
        <v>0.7</v>
      </c>
      <c r="M573" s="20">
        <v>2.3199999999999998</v>
      </c>
      <c r="N573" s="21">
        <v>3.0000000000000001E-5</v>
      </c>
      <c r="O573" s="22">
        <v>0.112</v>
      </c>
      <c r="P573" s="23">
        <v>7.9999999999999996E-6</v>
      </c>
      <c r="Q573" s="20">
        <v>0.45258562760770699</v>
      </c>
      <c r="R573" s="22">
        <v>3.3664814798863497E-2</v>
      </c>
      <c r="S573" s="25">
        <f>Q572-Q573</f>
        <v>1.1690810206487832</v>
      </c>
      <c r="T573" s="25">
        <f>R572-R573</f>
        <v>7.7012957126698506E-2</v>
      </c>
      <c r="U573" s="38">
        <f>S573/365</f>
        <v>3.202961700407625E-3</v>
      </c>
      <c r="V573" s="38">
        <f>T573/365</f>
        <v>2.1099440308684523E-4</v>
      </c>
      <c r="W573" s="38">
        <f>V573*0.92</f>
        <v>1.9411485083989762E-4</v>
      </c>
      <c r="X573" s="25">
        <f>LOOKUP(G573,'Load Factor Adjustment'!$A$2:$A$15,'Load Factor Adjustment'!$D$2:$D$15)</f>
        <v>0.68571428571428572</v>
      </c>
      <c r="Y573" s="38">
        <f>U573*X573</f>
        <v>2.1963165945652285E-3</v>
      </c>
      <c r="Z573" s="38">
        <f>W573*X573</f>
        <v>1.3310732629021551E-4</v>
      </c>
    </row>
    <row r="574" spans="1:26" x14ac:dyDescent="0.25">
      <c r="A574" s="17">
        <v>2018</v>
      </c>
      <c r="B574" s="17">
        <v>2986</v>
      </c>
      <c r="C574" s="18" t="s">
        <v>16</v>
      </c>
      <c r="D574" s="19">
        <v>43350</v>
      </c>
      <c r="E574" s="17">
        <v>7822</v>
      </c>
      <c r="F574" s="18" t="s">
        <v>17</v>
      </c>
      <c r="G574" s="18" t="s">
        <v>18</v>
      </c>
      <c r="H574" s="18" t="s">
        <v>19</v>
      </c>
      <c r="I574" s="17">
        <v>1978</v>
      </c>
      <c r="J574" s="17">
        <v>200</v>
      </c>
      <c r="K574" s="17">
        <v>55</v>
      </c>
      <c r="L574" s="17">
        <v>0.7</v>
      </c>
      <c r="M574" s="20">
        <v>12.09</v>
      </c>
      <c r="N574" s="21">
        <v>2.7999999999999998E-4</v>
      </c>
      <c r="O574" s="22">
        <v>0.60499999999999998</v>
      </c>
      <c r="P574" s="23">
        <v>4.3999999999999999E-5</v>
      </c>
      <c r="Q574" s="20">
        <v>0.124004629384232</v>
      </c>
      <c r="R574" s="22">
        <v>8.4961420187610204E-3</v>
      </c>
      <c r="S574" s="25"/>
      <c r="T574" s="25"/>
      <c r="U574" s="25"/>
      <c r="V574" s="25"/>
      <c r="W574" s="25"/>
    </row>
    <row r="575" spans="1:26" x14ac:dyDescent="0.25">
      <c r="A575" s="17">
        <v>2018</v>
      </c>
      <c r="B575" s="17">
        <v>2986</v>
      </c>
      <c r="C575" s="18" t="s">
        <v>16</v>
      </c>
      <c r="D575" s="19">
        <v>43350</v>
      </c>
      <c r="E575" s="17">
        <v>7823</v>
      </c>
      <c r="F575" s="18" t="s">
        <v>20</v>
      </c>
      <c r="G575" s="18" t="s">
        <v>18</v>
      </c>
      <c r="H575" s="18" t="s">
        <v>42</v>
      </c>
      <c r="I575" s="17">
        <v>2016</v>
      </c>
      <c r="J575" s="17">
        <v>200</v>
      </c>
      <c r="K575" s="17">
        <v>60</v>
      </c>
      <c r="L575" s="17">
        <v>0.7</v>
      </c>
      <c r="M575" s="20">
        <v>2.74</v>
      </c>
      <c r="N575" s="21">
        <v>3.6000000000000001E-5</v>
      </c>
      <c r="O575" s="22">
        <v>8.9999999999999993E-3</v>
      </c>
      <c r="P575" s="23">
        <v>8.9999999999999996E-7</v>
      </c>
      <c r="Q575" s="20">
        <v>2.57037033660657E-2</v>
      </c>
      <c r="R575" s="22">
        <v>9.1666661286705299E-5</v>
      </c>
      <c r="S575" s="25">
        <f>Q574-Q575</f>
        <v>9.8300926018166299E-2</v>
      </c>
      <c r="T575" s="25">
        <f>R574-R575</f>
        <v>8.4044753574743156E-3</v>
      </c>
      <c r="U575" s="38">
        <f>S575/365</f>
        <v>2.6931760552922272E-4</v>
      </c>
      <c r="V575" s="38">
        <f>T575/365</f>
        <v>2.3025959883491275E-5</v>
      </c>
      <c r="W575" s="38">
        <f>V575*0.92</f>
        <v>2.1183883092811974E-5</v>
      </c>
      <c r="X575" s="25">
        <f>LOOKUP(G575,'Load Factor Adjustment'!$A$2:$A$15,'Load Factor Adjustment'!$D$2:$D$15)</f>
        <v>0.68571428571428572</v>
      </c>
      <c r="Y575" s="38">
        <f>U575*X575</f>
        <v>1.8467492950575274E-4</v>
      </c>
      <c r="Z575" s="38">
        <f>W575*X575</f>
        <v>1.4526091263642496E-5</v>
      </c>
    </row>
    <row r="576" spans="1:26" x14ac:dyDescent="0.25">
      <c r="A576" s="17">
        <v>2018</v>
      </c>
      <c r="B576" s="17">
        <v>2987</v>
      </c>
      <c r="C576" s="18" t="s">
        <v>16</v>
      </c>
      <c r="D576" s="19">
        <v>43350</v>
      </c>
      <c r="E576" s="17">
        <v>7820</v>
      </c>
      <c r="F576" s="18" t="s">
        <v>17</v>
      </c>
      <c r="G576" s="18" t="s">
        <v>18</v>
      </c>
      <c r="H576" s="18" t="s">
        <v>32</v>
      </c>
      <c r="I576" s="17">
        <v>1999</v>
      </c>
      <c r="J576" s="17">
        <v>375</v>
      </c>
      <c r="K576" s="17">
        <v>95</v>
      </c>
      <c r="L576" s="17">
        <v>0.7</v>
      </c>
      <c r="M576" s="20">
        <v>6.54</v>
      </c>
      <c r="N576" s="21">
        <v>1.4999999999999999E-4</v>
      </c>
      <c r="O576" s="22">
        <v>0.55200000000000005</v>
      </c>
      <c r="P576" s="23">
        <v>4.0200000000000001E-5</v>
      </c>
      <c r="Q576" s="20">
        <v>0.21688367757604901</v>
      </c>
      <c r="R576" s="22">
        <v>2.5118922929989799E-2</v>
      </c>
      <c r="S576" s="25"/>
      <c r="T576" s="25"/>
      <c r="U576" s="25"/>
      <c r="V576" s="25"/>
      <c r="W576" s="25"/>
    </row>
    <row r="577" spans="1:26" x14ac:dyDescent="0.25">
      <c r="A577" s="17">
        <v>2018</v>
      </c>
      <c r="B577" s="17">
        <v>2987</v>
      </c>
      <c r="C577" s="18" t="s">
        <v>16</v>
      </c>
      <c r="D577" s="19">
        <v>43350</v>
      </c>
      <c r="E577" s="17">
        <v>7821</v>
      </c>
      <c r="F577" s="18" t="s">
        <v>20</v>
      </c>
      <c r="G577" s="18" t="s">
        <v>18</v>
      </c>
      <c r="H577" s="18" t="s">
        <v>42</v>
      </c>
      <c r="I577" s="17">
        <v>2017</v>
      </c>
      <c r="J577" s="17">
        <v>375</v>
      </c>
      <c r="K577" s="17">
        <v>110</v>
      </c>
      <c r="L577" s="17">
        <v>0.7</v>
      </c>
      <c r="M577" s="20">
        <v>2.3199999999999998</v>
      </c>
      <c r="N577" s="21">
        <v>3.0000000000000001E-5</v>
      </c>
      <c r="O577" s="22">
        <v>0.112</v>
      </c>
      <c r="P577" s="23">
        <v>7.9999999999999996E-6</v>
      </c>
      <c r="Q577" s="20">
        <v>7.5632953717880799E-2</v>
      </c>
      <c r="R577" s="22">
        <v>4.0422454103599802E-3</v>
      </c>
      <c r="S577" s="25">
        <f>Q576-Q577</f>
        <v>0.14125072385816823</v>
      </c>
      <c r="T577" s="25">
        <f>R576-R577</f>
        <v>2.107667751962982E-2</v>
      </c>
      <c r="U577" s="38">
        <f>S577/365</f>
        <v>3.8698828454292666E-4</v>
      </c>
      <c r="V577" s="38">
        <f>T577/365</f>
        <v>5.7744321971588552E-5</v>
      </c>
      <c r="W577" s="38">
        <f>V577*0.92</f>
        <v>5.3124776213861471E-5</v>
      </c>
      <c r="X577" s="25">
        <f>LOOKUP(G577,'Load Factor Adjustment'!$A$2:$A$15,'Load Factor Adjustment'!$D$2:$D$15)</f>
        <v>0.68571428571428572</v>
      </c>
      <c r="Y577" s="38">
        <f>U577*X577</f>
        <v>2.6536339511514971E-4</v>
      </c>
      <c r="Z577" s="38">
        <f>W577*X577</f>
        <v>3.6428417975219293E-5</v>
      </c>
    </row>
    <row r="578" spans="1:26" x14ac:dyDescent="0.25">
      <c r="A578" s="17">
        <v>2018</v>
      </c>
      <c r="B578" s="17">
        <v>2955</v>
      </c>
      <c r="C578" s="18" t="s">
        <v>16</v>
      </c>
      <c r="D578" s="19">
        <v>43353</v>
      </c>
      <c r="E578" s="17">
        <v>7717</v>
      </c>
      <c r="F578" s="18" t="s">
        <v>17</v>
      </c>
      <c r="G578" s="18" t="s">
        <v>18</v>
      </c>
      <c r="H578" s="18" t="s">
        <v>19</v>
      </c>
      <c r="I578" s="17">
        <v>1964</v>
      </c>
      <c r="J578" s="17">
        <v>200</v>
      </c>
      <c r="K578" s="17">
        <v>55</v>
      </c>
      <c r="L578" s="17">
        <v>0.7</v>
      </c>
      <c r="M578" s="20">
        <v>12.09</v>
      </c>
      <c r="N578" s="21">
        <v>2.7999999999999998E-4</v>
      </c>
      <c r="O578" s="22">
        <v>0.60499999999999998</v>
      </c>
      <c r="P578" s="23">
        <v>4.3999999999999999E-5</v>
      </c>
      <c r="Q578" s="20">
        <v>0.130658950436295</v>
      </c>
      <c r="R578" s="22">
        <v>9.5418210214660692E-3</v>
      </c>
      <c r="S578" s="25"/>
      <c r="T578" s="25"/>
      <c r="U578" s="25"/>
      <c r="V578" s="25"/>
      <c r="W578" s="25"/>
    </row>
    <row r="579" spans="1:26" x14ac:dyDescent="0.25">
      <c r="A579" s="17">
        <v>2018</v>
      </c>
      <c r="B579" s="17">
        <v>2955</v>
      </c>
      <c r="C579" s="18" t="s">
        <v>16</v>
      </c>
      <c r="D579" s="19">
        <v>43353</v>
      </c>
      <c r="E579" s="17">
        <v>7718</v>
      </c>
      <c r="F579" s="18" t="s">
        <v>20</v>
      </c>
      <c r="G579" s="18" t="s">
        <v>18</v>
      </c>
      <c r="H579" s="18" t="s">
        <v>42</v>
      </c>
      <c r="I579" s="17">
        <v>2017</v>
      </c>
      <c r="J579" s="17">
        <v>200</v>
      </c>
      <c r="K579" s="17">
        <v>65</v>
      </c>
      <c r="L579" s="17">
        <v>0.7</v>
      </c>
      <c r="M579" s="20">
        <v>2.74</v>
      </c>
      <c r="N579" s="21">
        <v>3.6000000000000001E-5</v>
      </c>
      <c r="O579" s="22">
        <v>8.9999999999999993E-3</v>
      </c>
      <c r="P579" s="23">
        <v>8.9999999999999996E-7</v>
      </c>
      <c r="Q579" s="20">
        <v>2.7845678646571202E-2</v>
      </c>
      <c r="R579" s="22">
        <v>9.9305549727264102E-5</v>
      </c>
      <c r="S579" s="25">
        <f>Q578-Q579</f>
        <v>0.1028132717897238</v>
      </c>
      <c r="T579" s="25">
        <f>R578-R579</f>
        <v>9.4425154717388046E-3</v>
      </c>
      <c r="U579" s="38">
        <f>S579/365</f>
        <v>2.8168019668417478E-4</v>
      </c>
      <c r="V579" s="38">
        <f>T579/365</f>
        <v>2.5869905402024122E-5</v>
      </c>
      <c r="W579" s="38">
        <f>V579*0.92</f>
        <v>2.3800312969862194E-5</v>
      </c>
      <c r="X579" s="25">
        <f>LOOKUP(G579,'Load Factor Adjustment'!$A$2:$A$15,'Load Factor Adjustment'!$D$2:$D$15)</f>
        <v>0.68571428571428572</v>
      </c>
      <c r="Y579" s="38">
        <f>U579*X579</f>
        <v>1.9315213486914841E-4</v>
      </c>
      <c r="Z579" s="38">
        <f>W579*X579</f>
        <v>1.6320214607905506E-5</v>
      </c>
    </row>
    <row r="580" spans="1:26" x14ac:dyDescent="0.25">
      <c r="A580" s="17">
        <v>2017</v>
      </c>
      <c r="B580" s="17">
        <v>2960</v>
      </c>
      <c r="C580" s="18" t="s">
        <v>27</v>
      </c>
      <c r="D580" s="19">
        <v>43353</v>
      </c>
      <c r="E580" s="17">
        <v>7728</v>
      </c>
      <c r="F580" s="18" t="s">
        <v>17</v>
      </c>
      <c r="G580" s="18" t="s">
        <v>18</v>
      </c>
      <c r="H580" s="18" t="s">
        <v>19</v>
      </c>
      <c r="I580" s="17">
        <v>1985</v>
      </c>
      <c r="J580" s="17">
        <v>900</v>
      </c>
      <c r="K580" s="17">
        <v>93</v>
      </c>
      <c r="L580" s="17">
        <v>0.7</v>
      </c>
      <c r="M580" s="20">
        <v>12.09</v>
      </c>
      <c r="N580" s="21">
        <v>2.7999999999999998E-4</v>
      </c>
      <c r="O580" s="22">
        <v>0.60499999999999998</v>
      </c>
      <c r="P580" s="23">
        <v>4.3999999999999999E-5</v>
      </c>
      <c r="Q580" s="20">
        <v>0.99781249865784205</v>
      </c>
      <c r="R580" s="22">
        <v>7.3172916918703604E-2</v>
      </c>
      <c r="S580" s="25"/>
      <c r="T580" s="25"/>
      <c r="U580" s="25"/>
      <c r="V580" s="25"/>
      <c r="W580" s="25"/>
    </row>
    <row r="581" spans="1:26" x14ac:dyDescent="0.25">
      <c r="A581" s="17">
        <v>2017</v>
      </c>
      <c r="B581" s="17">
        <v>2960</v>
      </c>
      <c r="C581" s="18" t="s">
        <v>27</v>
      </c>
      <c r="D581" s="19">
        <v>43353</v>
      </c>
      <c r="E581" s="17">
        <v>7748</v>
      </c>
      <c r="F581" s="18" t="s">
        <v>20</v>
      </c>
      <c r="G581" s="18" t="s">
        <v>18</v>
      </c>
      <c r="H581" s="18" t="s">
        <v>42</v>
      </c>
      <c r="I581" s="17">
        <v>2017</v>
      </c>
      <c r="J581" s="17">
        <v>900</v>
      </c>
      <c r="K581" s="17">
        <v>106</v>
      </c>
      <c r="L581" s="17">
        <v>0.7</v>
      </c>
      <c r="M581" s="20">
        <v>2.3199999999999998</v>
      </c>
      <c r="N581" s="21">
        <v>3.0000000000000001E-5</v>
      </c>
      <c r="O581" s="22">
        <v>0.112</v>
      </c>
      <c r="P581" s="23">
        <v>7.9999999999999996E-6</v>
      </c>
      <c r="Q581" s="20">
        <v>0.180715269535101</v>
      </c>
      <c r="R581" s="22">
        <v>1.08944445067013E-2</v>
      </c>
      <c r="S581" s="25">
        <f>Q580-Q581</f>
        <v>0.81709722912274108</v>
      </c>
      <c r="T581" s="25">
        <f>R580-R581</f>
        <v>6.2278472412002302E-2</v>
      </c>
      <c r="U581" s="38">
        <f>S581/365</f>
        <v>2.2386225455417563E-3</v>
      </c>
      <c r="V581" s="38">
        <f>T581/365</f>
        <v>1.7062595181370493E-4</v>
      </c>
      <c r="W581" s="38">
        <f>V581*0.92</f>
        <v>1.5697587566860854E-4</v>
      </c>
      <c r="X581" s="25">
        <f>LOOKUP(G581,'Load Factor Adjustment'!$A$2:$A$15,'Load Factor Adjustment'!$D$2:$D$15)</f>
        <v>0.68571428571428572</v>
      </c>
      <c r="Y581" s="38">
        <f>U581*X581</f>
        <v>1.5350554598000615E-3</v>
      </c>
      <c r="Z581" s="38">
        <f>W581*X581</f>
        <v>1.0764060045847443E-4</v>
      </c>
    </row>
    <row r="582" spans="1:26" x14ac:dyDescent="0.25">
      <c r="A582" s="17">
        <v>2018</v>
      </c>
      <c r="B582" s="17">
        <v>3009</v>
      </c>
      <c r="C582" s="18" t="s">
        <v>25</v>
      </c>
      <c r="D582" s="19">
        <v>43355</v>
      </c>
      <c r="E582" s="17">
        <v>7763</v>
      </c>
      <c r="F582" s="18" t="s">
        <v>17</v>
      </c>
      <c r="G582" s="18" t="s">
        <v>18</v>
      </c>
      <c r="H582" s="18" t="s">
        <v>19</v>
      </c>
      <c r="I582" s="17">
        <v>1981</v>
      </c>
      <c r="J582" s="17">
        <v>1000</v>
      </c>
      <c r="K582" s="17">
        <v>80</v>
      </c>
      <c r="L582" s="17">
        <v>0.7</v>
      </c>
      <c r="M582" s="20">
        <v>12.09</v>
      </c>
      <c r="N582" s="21">
        <v>2.7999999999999998E-4</v>
      </c>
      <c r="O582" s="22">
        <v>0.60499999999999998</v>
      </c>
      <c r="P582" s="23">
        <v>4.3999999999999999E-5</v>
      </c>
      <c r="Q582" s="20">
        <v>0.95370370242087599</v>
      </c>
      <c r="R582" s="22">
        <v>6.9938271845833802E-2</v>
      </c>
      <c r="S582" s="25"/>
      <c r="T582" s="25"/>
      <c r="U582" s="25"/>
      <c r="V582" s="25"/>
      <c r="W582" s="25"/>
    </row>
    <row r="583" spans="1:26" x14ac:dyDescent="0.25">
      <c r="A583" s="17">
        <v>2018</v>
      </c>
      <c r="B583" s="17">
        <v>3009</v>
      </c>
      <c r="C583" s="18" t="s">
        <v>25</v>
      </c>
      <c r="D583" s="19">
        <v>43355</v>
      </c>
      <c r="E583" s="17">
        <v>7764</v>
      </c>
      <c r="F583" s="18" t="s">
        <v>20</v>
      </c>
      <c r="G583" s="18" t="s">
        <v>18</v>
      </c>
      <c r="H583" s="18" t="s">
        <v>42</v>
      </c>
      <c r="I583" s="17">
        <v>2018</v>
      </c>
      <c r="J583" s="17">
        <v>1000</v>
      </c>
      <c r="K583" s="17">
        <v>92</v>
      </c>
      <c r="L583" s="17">
        <v>0.7</v>
      </c>
      <c r="M583" s="20">
        <v>0.26</v>
      </c>
      <c r="N583" s="21">
        <v>3.4999999999999999E-6</v>
      </c>
      <c r="O583" s="22">
        <v>8.9999999999999993E-3</v>
      </c>
      <c r="P583" s="23">
        <v>8.9999999999999996E-7</v>
      </c>
      <c r="Q583" s="20">
        <v>1.96990730786493E-2</v>
      </c>
      <c r="R583" s="22">
        <v>9.5833328063337202E-4</v>
      </c>
      <c r="S583" s="25">
        <f>Q582-Q583</f>
        <v>0.93400462934222672</v>
      </c>
      <c r="T583" s="25">
        <f>R582-R583</f>
        <v>6.8979938565200433E-2</v>
      </c>
      <c r="U583" s="38">
        <f>S583/365</f>
        <v>2.5589167927184296E-3</v>
      </c>
      <c r="V583" s="38">
        <f>T583/365</f>
        <v>1.8898613305534366E-4</v>
      </c>
      <c r="W583" s="38">
        <f>V583*0.92</f>
        <v>1.7386724241091618E-4</v>
      </c>
      <c r="X583" s="25">
        <f>LOOKUP(G583,'Load Factor Adjustment'!$A$2:$A$15,'Load Factor Adjustment'!$D$2:$D$15)</f>
        <v>0.68571428571428572</v>
      </c>
      <c r="Y583" s="38">
        <f>U583*X583</f>
        <v>1.7546858007212089E-3</v>
      </c>
      <c r="Z583" s="38">
        <f>W583*X583</f>
        <v>1.1922325193891395E-4</v>
      </c>
    </row>
    <row r="584" spans="1:26" x14ac:dyDescent="0.25">
      <c r="A584" s="17">
        <v>2018</v>
      </c>
      <c r="B584" s="17">
        <v>3010</v>
      </c>
      <c r="C584" s="18" t="s">
        <v>25</v>
      </c>
      <c r="D584" s="19">
        <v>43355</v>
      </c>
      <c r="E584" s="17">
        <v>7761</v>
      </c>
      <c r="F584" s="18" t="s">
        <v>17</v>
      </c>
      <c r="G584" s="18" t="s">
        <v>18</v>
      </c>
      <c r="H584" s="18" t="s">
        <v>19</v>
      </c>
      <c r="I584" s="17">
        <v>1985</v>
      </c>
      <c r="J584" s="17">
        <v>300</v>
      </c>
      <c r="K584" s="17">
        <v>95</v>
      </c>
      <c r="L584" s="17">
        <v>0.7</v>
      </c>
      <c r="M584" s="20">
        <v>12.09</v>
      </c>
      <c r="N584" s="21">
        <v>2.7999999999999998E-4</v>
      </c>
      <c r="O584" s="22">
        <v>0.60499999999999998</v>
      </c>
      <c r="P584" s="23">
        <v>4.3999999999999999E-5</v>
      </c>
      <c r="Q584" s="20">
        <v>0.33606249950723399</v>
      </c>
      <c r="R584" s="22">
        <v>2.43349537948752E-2</v>
      </c>
      <c r="S584" s="25"/>
      <c r="T584" s="25"/>
      <c r="U584" s="25"/>
      <c r="V584" s="25"/>
      <c r="W584" s="25"/>
    </row>
    <row r="585" spans="1:26" x14ac:dyDescent="0.25">
      <c r="A585" s="17">
        <v>2018</v>
      </c>
      <c r="B585" s="17">
        <v>3010</v>
      </c>
      <c r="C585" s="18" t="s">
        <v>25</v>
      </c>
      <c r="D585" s="19">
        <v>43355</v>
      </c>
      <c r="E585" s="17">
        <v>7762</v>
      </c>
      <c r="F585" s="18" t="s">
        <v>20</v>
      </c>
      <c r="G585" s="18" t="s">
        <v>18</v>
      </c>
      <c r="H585" s="18" t="s">
        <v>42</v>
      </c>
      <c r="I585" s="17">
        <v>2018</v>
      </c>
      <c r="J585" s="17">
        <v>300</v>
      </c>
      <c r="K585" s="17">
        <v>105</v>
      </c>
      <c r="L585" s="17">
        <v>0.7</v>
      </c>
      <c r="M585" s="20">
        <v>0.26</v>
      </c>
      <c r="N585" s="21">
        <v>3.9999999999999998E-6</v>
      </c>
      <c r="O585" s="22">
        <v>8.9999999999999993E-3</v>
      </c>
      <c r="P585" s="23">
        <v>3.9999999999999998E-7</v>
      </c>
      <c r="Q585" s="20">
        <v>6.4652774355107197E-3</v>
      </c>
      <c r="R585" s="22">
        <v>2.3333332011340701E-4</v>
      </c>
      <c r="S585" s="25">
        <f>Q584-Q585</f>
        <v>0.32959722207172326</v>
      </c>
      <c r="T585" s="25">
        <f>R584-R585</f>
        <v>2.4101620474761793E-2</v>
      </c>
      <c r="U585" s="38">
        <f>S585/365</f>
        <v>9.0300608786773493E-4</v>
      </c>
      <c r="V585" s="38">
        <f>T585/365</f>
        <v>6.6031836917155592E-5</v>
      </c>
      <c r="W585" s="38">
        <f>V585*0.92</f>
        <v>6.0749289963783145E-5</v>
      </c>
      <c r="X585" s="25">
        <f>LOOKUP(G585,'Load Factor Adjustment'!$A$2:$A$15,'Load Factor Adjustment'!$D$2:$D$15)</f>
        <v>0.68571428571428572</v>
      </c>
      <c r="Y585" s="38">
        <f>U585*X585</f>
        <v>6.1920417453787541E-4</v>
      </c>
      <c r="Z585" s="38">
        <f>W585*X585</f>
        <v>4.1656655975165587E-5</v>
      </c>
    </row>
    <row r="586" spans="1:26" x14ac:dyDescent="0.25">
      <c r="A586" s="17">
        <v>2018</v>
      </c>
      <c r="B586" s="17">
        <v>2970</v>
      </c>
      <c r="C586" s="18" t="s">
        <v>25</v>
      </c>
      <c r="D586" s="19">
        <v>43357</v>
      </c>
      <c r="E586" s="17">
        <v>7769</v>
      </c>
      <c r="F586" s="18" t="s">
        <v>17</v>
      </c>
      <c r="G586" s="18" t="s">
        <v>18</v>
      </c>
      <c r="H586" s="18" t="s">
        <v>19</v>
      </c>
      <c r="I586" s="17">
        <v>1990</v>
      </c>
      <c r="J586" s="17">
        <v>500</v>
      </c>
      <c r="K586" s="17">
        <v>70</v>
      </c>
      <c r="L586" s="17">
        <v>0.7</v>
      </c>
      <c r="M586" s="20">
        <v>8.17</v>
      </c>
      <c r="N586" s="21">
        <v>1.9000000000000001E-4</v>
      </c>
      <c r="O586" s="22">
        <v>0.47899999999999998</v>
      </c>
      <c r="P586" s="23">
        <v>3.6100000000000003E-5</v>
      </c>
      <c r="Q586" s="20">
        <v>0.282214505408594</v>
      </c>
      <c r="R586" s="22">
        <v>2.4635029983065802E-2</v>
      </c>
      <c r="S586" s="25"/>
      <c r="T586" s="25"/>
      <c r="U586" s="25"/>
      <c r="V586" s="25"/>
      <c r="W586" s="25"/>
    </row>
    <row r="587" spans="1:26" x14ac:dyDescent="0.25">
      <c r="A587" s="17">
        <v>2018</v>
      </c>
      <c r="B587" s="17">
        <v>2970</v>
      </c>
      <c r="C587" s="18" t="s">
        <v>25</v>
      </c>
      <c r="D587" s="19">
        <v>43357</v>
      </c>
      <c r="E587" s="17">
        <v>7770</v>
      </c>
      <c r="F587" s="18" t="s">
        <v>20</v>
      </c>
      <c r="G587" s="18" t="s">
        <v>18</v>
      </c>
      <c r="H587" s="18" t="s">
        <v>42</v>
      </c>
      <c r="I587" s="17">
        <v>2018</v>
      </c>
      <c r="J587" s="17">
        <v>500</v>
      </c>
      <c r="K587" s="17">
        <v>74</v>
      </c>
      <c r="L587" s="17">
        <v>0.7</v>
      </c>
      <c r="M587" s="20">
        <v>2.74</v>
      </c>
      <c r="N587" s="21">
        <v>3.6000000000000001E-5</v>
      </c>
      <c r="O587" s="22">
        <v>8.9999999999999993E-3</v>
      </c>
      <c r="P587" s="23">
        <v>8.9999999999999996E-7</v>
      </c>
      <c r="Q587" s="20">
        <v>8.0794752073644893E-2</v>
      </c>
      <c r="R587" s="22">
        <v>3.2118053723996601E-4</v>
      </c>
      <c r="S587" s="25">
        <f>Q586-Q587</f>
        <v>0.2014197533349491</v>
      </c>
      <c r="T587" s="25">
        <f>R586-R587</f>
        <v>2.4313849445825837E-2</v>
      </c>
      <c r="U587" s="38">
        <f>S587/365</f>
        <v>5.5183494064369614E-4</v>
      </c>
      <c r="V587" s="38">
        <f>T587/365</f>
        <v>6.6613286152947496E-5</v>
      </c>
      <c r="W587" s="38">
        <f>V587*0.92</f>
        <v>6.1284223260711694E-5</v>
      </c>
      <c r="X587" s="25">
        <f>LOOKUP(G587,'Load Factor Adjustment'!$A$2:$A$15,'Load Factor Adjustment'!$D$2:$D$15)</f>
        <v>0.68571428571428572</v>
      </c>
      <c r="Y587" s="38">
        <f>U587*X587</f>
        <v>3.7840110215567736E-4</v>
      </c>
      <c r="Z587" s="38">
        <f>W587*X587</f>
        <v>4.2023467378773732E-5</v>
      </c>
    </row>
    <row r="588" spans="1:26" x14ac:dyDescent="0.25">
      <c r="A588" s="17">
        <v>2018</v>
      </c>
      <c r="B588" s="17">
        <v>2998</v>
      </c>
      <c r="C588" s="18" t="s">
        <v>26</v>
      </c>
      <c r="D588" s="19">
        <v>43357</v>
      </c>
      <c r="E588" s="17">
        <v>7796</v>
      </c>
      <c r="F588" s="18" t="s">
        <v>17</v>
      </c>
      <c r="G588" s="18" t="s">
        <v>18</v>
      </c>
      <c r="H588" s="18" t="s">
        <v>19</v>
      </c>
      <c r="I588" s="17">
        <v>1970</v>
      </c>
      <c r="J588" s="17">
        <v>250</v>
      </c>
      <c r="K588" s="17">
        <v>132</v>
      </c>
      <c r="L588" s="17">
        <v>0.7</v>
      </c>
      <c r="M588" s="20">
        <v>11.16</v>
      </c>
      <c r="N588" s="21">
        <v>2.5999999999999998E-4</v>
      </c>
      <c r="O588" s="22">
        <v>0.39600000000000002</v>
      </c>
      <c r="P588" s="23">
        <v>2.8799999999999999E-5</v>
      </c>
      <c r="Q588" s="20">
        <v>0.36361110124978502</v>
      </c>
      <c r="R588" s="22">
        <v>1.8883332712575699E-2</v>
      </c>
      <c r="S588" s="25"/>
      <c r="T588" s="25"/>
      <c r="U588" s="25"/>
      <c r="V588" s="25"/>
      <c r="W588" s="25"/>
    </row>
    <row r="589" spans="1:26" x14ac:dyDescent="0.25">
      <c r="A589" s="17">
        <v>2018</v>
      </c>
      <c r="B589" s="17">
        <v>2998</v>
      </c>
      <c r="C589" s="18" t="s">
        <v>26</v>
      </c>
      <c r="D589" s="19">
        <v>43357</v>
      </c>
      <c r="E589" s="17">
        <v>7797</v>
      </c>
      <c r="F589" s="18" t="s">
        <v>20</v>
      </c>
      <c r="G589" s="18" t="s">
        <v>18</v>
      </c>
      <c r="H589" s="18" t="s">
        <v>42</v>
      </c>
      <c r="I589" s="17">
        <v>2018</v>
      </c>
      <c r="J589" s="17">
        <v>250</v>
      </c>
      <c r="K589" s="17">
        <v>115</v>
      </c>
      <c r="L589" s="17">
        <v>0.7</v>
      </c>
      <c r="M589" s="20">
        <v>0.26</v>
      </c>
      <c r="N589" s="21">
        <v>3.9999999999999998E-6</v>
      </c>
      <c r="O589" s="22">
        <v>8.9999999999999993E-3</v>
      </c>
      <c r="P589" s="23">
        <v>3.9999999999999998E-7</v>
      </c>
      <c r="Q589" s="20">
        <v>5.8786648115039903E-3</v>
      </c>
      <c r="R589" s="22">
        <v>2.1074458671148101E-4</v>
      </c>
      <c r="S589" s="25">
        <f>Q588-Q589</f>
        <v>0.35773243643828101</v>
      </c>
      <c r="T589" s="25">
        <f>R588-R589</f>
        <v>1.8672588125864219E-2</v>
      </c>
      <c r="U589" s="38">
        <f>S589/365</f>
        <v>9.8008886695419447E-4</v>
      </c>
      <c r="V589" s="38">
        <f>T589/365</f>
        <v>5.1157775687299228E-5</v>
      </c>
      <c r="W589" s="38">
        <f>V589*0.92</f>
        <v>4.7065153632315295E-5</v>
      </c>
      <c r="X589" s="25">
        <f>LOOKUP(G589,'Load Factor Adjustment'!$A$2:$A$15,'Load Factor Adjustment'!$D$2:$D$15)</f>
        <v>0.68571428571428572</v>
      </c>
      <c r="Y589" s="38">
        <f>U589*X589</f>
        <v>6.7206093734001912E-4</v>
      </c>
      <c r="Z589" s="38">
        <f>W589*X589</f>
        <v>3.2273248205016206E-5</v>
      </c>
    </row>
    <row r="590" spans="1:26" x14ac:dyDescent="0.25">
      <c r="A590" s="17">
        <v>2018</v>
      </c>
      <c r="B590" s="17">
        <v>3003</v>
      </c>
      <c r="C590" s="18" t="s">
        <v>26</v>
      </c>
      <c r="D590" s="19">
        <v>43357</v>
      </c>
      <c r="E590" s="17">
        <v>7791</v>
      </c>
      <c r="F590" s="18" t="s">
        <v>17</v>
      </c>
      <c r="G590" s="18" t="s">
        <v>18</v>
      </c>
      <c r="H590" s="18" t="s">
        <v>19</v>
      </c>
      <c r="I590" s="17">
        <v>1978</v>
      </c>
      <c r="J590" s="17">
        <v>240</v>
      </c>
      <c r="K590" s="17">
        <v>98</v>
      </c>
      <c r="L590" s="17">
        <v>0.7</v>
      </c>
      <c r="M590" s="20">
        <v>12.09</v>
      </c>
      <c r="N590" s="21">
        <v>2.7999999999999998E-4</v>
      </c>
      <c r="O590" s="22">
        <v>0.60499999999999998</v>
      </c>
      <c r="P590" s="23">
        <v>4.3999999999999999E-5</v>
      </c>
      <c r="Q590" s="20">
        <v>0.274291110674939</v>
      </c>
      <c r="R590" s="22">
        <v>1.9603629709287199E-2</v>
      </c>
      <c r="S590" s="25"/>
      <c r="T590" s="25"/>
      <c r="U590" s="25"/>
      <c r="V590" s="25"/>
      <c r="W590" s="25"/>
    </row>
    <row r="591" spans="1:26" x14ac:dyDescent="0.25">
      <c r="A591" s="17">
        <v>2018</v>
      </c>
      <c r="B591" s="17">
        <v>3003</v>
      </c>
      <c r="C591" s="18" t="s">
        <v>26</v>
      </c>
      <c r="D591" s="19">
        <v>43357</v>
      </c>
      <c r="E591" s="17">
        <v>7793</v>
      </c>
      <c r="F591" s="18" t="s">
        <v>20</v>
      </c>
      <c r="G591" s="18" t="s">
        <v>18</v>
      </c>
      <c r="H591" s="18" t="s">
        <v>42</v>
      </c>
      <c r="I591" s="17">
        <v>2018</v>
      </c>
      <c r="J591" s="17">
        <v>240</v>
      </c>
      <c r="K591" s="17">
        <v>115</v>
      </c>
      <c r="L591" s="17">
        <v>0.7</v>
      </c>
      <c r="M591" s="20">
        <v>0.26</v>
      </c>
      <c r="N591" s="21">
        <v>3.9999999999999998E-6</v>
      </c>
      <c r="O591" s="22">
        <v>8.9999999999999993E-3</v>
      </c>
      <c r="P591" s="23">
        <v>3.9999999999999998E-7</v>
      </c>
      <c r="Q591" s="20">
        <v>5.6392589598678504E-3</v>
      </c>
      <c r="R591" s="22">
        <v>2.0188887731937099E-4</v>
      </c>
      <c r="S591" s="25">
        <f>Q590-Q591</f>
        <v>0.26865185171507117</v>
      </c>
      <c r="T591" s="25">
        <f>R590-R591</f>
        <v>1.9401740831967829E-2</v>
      </c>
      <c r="U591" s="38">
        <f>S591/365</f>
        <v>7.3603247045224982E-4</v>
      </c>
      <c r="V591" s="38">
        <f>T591/365</f>
        <v>5.3155454334158432E-5</v>
      </c>
      <c r="W591" s="38">
        <f>V591*0.92</f>
        <v>4.890301798742576E-5</v>
      </c>
      <c r="X591" s="25">
        <f>LOOKUP(G591,'Load Factor Adjustment'!$A$2:$A$15,'Load Factor Adjustment'!$D$2:$D$15)</f>
        <v>0.68571428571428572</v>
      </c>
      <c r="Y591" s="38">
        <f>U591*X591</f>
        <v>5.0470797973868554E-4</v>
      </c>
      <c r="Z591" s="38">
        <f>W591*X591</f>
        <v>3.3533498048520522E-5</v>
      </c>
    </row>
    <row r="592" spans="1:26" x14ac:dyDescent="0.25">
      <c r="A592" s="17">
        <v>2018</v>
      </c>
      <c r="B592" s="17">
        <v>3013</v>
      </c>
      <c r="C592" s="18" t="s">
        <v>25</v>
      </c>
      <c r="D592" s="19">
        <v>43357</v>
      </c>
      <c r="E592" s="17">
        <v>7755</v>
      </c>
      <c r="F592" s="18" t="s">
        <v>17</v>
      </c>
      <c r="G592" s="18" t="s">
        <v>18</v>
      </c>
      <c r="H592" s="18" t="s">
        <v>19</v>
      </c>
      <c r="I592" s="17">
        <v>1990</v>
      </c>
      <c r="J592" s="17">
        <v>400</v>
      </c>
      <c r="K592" s="17">
        <v>79</v>
      </c>
      <c r="L592" s="17">
        <v>0.7</v>
      </c>
      <c r="M592" s="20">
        <v>8.17</v>
      </c>
      <c r="N592" s="21">
        <v>1.9000000000000001E-4</v>
      </c>
      <c r="O592" s="22">
        <v>0.47899999999999998</v>
      </c>
      <c r="P592" s="23">
        <v>3.6100000000000003E-5</v>
      </c>
      <c r="Q592" s="20">
        <v>0.25479938202604502</v>
      </c>
      <c r="R592" s="22">
        <v>2.2241912784710799E-2</v>
      </c>
      <c r="S592" s="25"/>
      <c r="T592" s="25"/>
      <c r="U592" s="25"/>
      <c r="V592" s="25"/>
      <c r="W592" s="25"/>
    </row>
    <row r="593" spans="1:26" x14ac:dyDescent="0.25">
      <c r="A593" s="17">
        <v>2018</v>
      </c>
      <c r="B593" s="17">
        <v>3013</v>
      </c>
      <c r="C593" s="18" t="s">
        <v>25</v>
      </c>
      <c r="D593" s="19">
        <v>43357</v>
      </c>
      <c r="E593" s="17">
        <v>7756</v>
      </c>
      <c r="F593" s="18" t="s">
        <v>20</v>
      </c>
      <c r="G593" s="18" t="s">
        <v>18</v>
      </c>
      <c r="H593" s="18" t="s">
        <v>42</v>
      </c>
      <c r="I593" s="17">
        <v>2018</v>
      </c>
      <c r="J593" s="17">
        <v>400</v>
      </c>
      <c r="K593" s="17">
        <v>92</v>
      </c>
      <c r="L593" s="17">
        <v>0.7</v>
      </c>
      <c r="M593" s="20">
        <v>0.26</v>
      </c>
      <c r="N593" s="21">
        <v>3.4999999999999999E-6</v>
      </c>
      <c r="O593" s="22">
        <v>8.9999999999999993E-3</v>
      </c>
      <c r="P593" s="23">
        <v>8.9999999999999996E-7</v>
      </c>
      <c r="Q593" s="20">
        <v>7.5814810842995302E-3</v>
      </c>
      <c r="R593" s="22">
        <v>3.0666664902275902E-4</v>
      </c>
      <c r="S593" s="25">
        <f>Q592-Q593</f>
        <v>0.24721790094174548</v>
      </c>
      <c r="T593" s="25">
        <f>R592-R593</f>
        <v>2.1935246135688039E-2</v>
      </c>
      <c r="U593" s="38">
        <f>S593/365</f>
        <v>6.7730931764861777E-4</v>
      </c>
      <c r="V593" s="38">
        <f>T593/365</f>
        <v>6.0096564755309699E-5</v>
      </c>
      <c r="W593" s="38">
        <f>V593*0.92</f>
        <v>5.5288839574884926E-5</v>
      </c>
      <c r="X593" s="25">
        <f>LOOKUP(G593,'Load Factor Adjustment'!$A$2:$A$15,'Load Factor Adjustment'!$D$2:$D$15)</f>
        <v>0.68571428571428572</v>
      </c>
      <c r="Y593" s="38">
        <f>U593*X593</f>
        <v>4.6444067495905218E-4</v>
      </c>
      <c r="Z593" s="38">
        <f>W593*X593</f>
        <v>3.7912347137063952E-5</v>
      </c>
    </row>
    <row r="594" spans="1:26" x14ac:dyDescent="0.25">
      <c r="A594" s="17">
        <v>2018</v>
      </c>
      <c r="B594" s="17">
        <v>2948</v>
      </c>
      <c r="C594" s="18" t="s">
        <v>16</v>
      </c>
      <c r="D594" s="19">
        <v>43360</v>
      </c>
      <c r="E594" s="17">
        <v>7700</v>
      </c>
      <c r="F594" s="18" t="s">
        <v>17</v>
      </c>
      <c r="G594" s="18" t="s">
        <v>18</v>
      </c>
      <c r="H594" s="18" t="s">
        <v>19</v>
      </c>
      <c r="I594" s="17">
        <v>1990</v>
      </c>
      <c r="J594" s="17">
        <v>300</v>
      </c>
      <c r="K594" s="17">
        <v>300</v>
      </c>
      <c r="L594" s="17">
        <v>0.7</v>
      </c>
      <c r="M594" s="20">
        <v>7.6</v>
      </c>
      <c r="N594" s="21">
        <v>1.8000000000000001E-4</v>
      </c>
      <c r="O594" s="22">
        <v>0.27400000000000002</v>
      </c>
      <c r="P594" s="23">
        <v>1.9899999999999999E-5</v>
      </c>
      <c r="Q594" s="20">
        <v>0.65152776193562101</v>
      </c>
      <c r="R594" s="22">
        <v>3.2709026838836003E-2</v>
      </c>
      <c r="S594" s="25"/>
      <c r="T594" s="25"/>
      <c r="U594" s="25"/>
      <c r="V594" s="25"/>
      <c r="W594" s="25"/>
    </row>
    <row r="595" spans="1:26" x14ac:dyDescent="0.25">
      <c r="A595" s="17">
        <v>2018</v>
      </c>
      <c r="B595" s="17">
        <v>2948</v>
      </c>
      <c r="C595" s="18" t="s">
        <v>16</v>
      </c>
      <c r="D595" s="19">
        <v>43360</v>
      </c>
      <c r="E595" s="17">
        <v>7701</v>
      </c>
      <c r="F595" s="18" t="s">
        <v>20</v>
      </c>
      <c r="G595" s="18" t="s">
        <v>18</v>
      </c>
      <c r="H595" s="18" t="s">
        <v>42</v>
      </c>
      <c r="I595" s="17">
        <v>2018</v>
      </c>
      <c r="J595" s="17">
        <v>300</v>
      </c>
      <c r="K595" s="17">
        <v>106</v>
      </c>
      <c r="L595" s="17">
        <v>0.7</v>
      </c>
      <c r="M595" s="20">
        <v>2.3199999999999998</v>
      </c>
      <c r="N595" s="21">
        <v>3.0000000000000001E-5</v>
      </c>
      <c r="O595" s="22">
        <v>0.112</v>
      </c>
      <c r="P595" s="23">
        <v>7.9999999999999996E-6</v>
      </c>
      <c r="Q595" s="20">
        <v>5.8030089938428502E-2</v>
      </c>
      <c r="R595" s="22">
        <v>3.0425926248603902E-3</v>
      </c>
      <c r="S595" s="25">
        <f>Q594-Q595</f>
        <v>0.5934976719971925</v>
      </c>
      <c r="T595" s="25">
        <f>R594-R595</f>
        <v>2.9666434213975613E-2</v>
      </c>
      <c r="U595" s="38">
        <f>S595/365</f>
        <v>1.6260210191703904E-3</v>
      </c>
      <c r="V595" s="38">
        <f>T595/365</f>
        <v>8.1277901956097566E-5</v>
      </c>
      <c r="W595" s="38">
        <f>V595*0.92</f>
        <v>7.4775669799609766E-5</v>
      </c>
      <c r="X595" s="25">
        <f>LOOKUP(G595,'Load Factor Adjustment'!$A$2:$A$15,'Load Factor Adjustment'!$D$2:$D$15)</f>
        <v>0.68571428571428572</v>
      </c>
      <c r="Y595" s="38">
        <f>U595*X595</f>
        <v>1.1149858417168392E-3</v>
      </c>
      <c r="Z595" s="38">
        <f>W595*X595</f>
        <v>5.1274745005446695E-5</v>
      </c>
    </row>
    <row r="596" spans="1:26" x14ac:dyDescent="0.25">
      <c r="A596" s="17">
        <v>2018</v>
      </c>
      <c r="B596" s="17">
        <v>2949</v>
      </c>
      <c r="C596" s="18" t="s">
        <v>16</v>
      </c>
      <c r="D596" s="19">
        <v>43360</v>
      </c>
      <c r="E596" s="17">
        <v>7702</v>
      </c>
      <c r="F596" s="18" t="s">
        <v>17</v>
      </c>
      <c r="G596" s="18" t="s">
        <v>18</v>
      </c>
      <c r="H596" s="18" t="s">
        <v>19</v>
      </c>
      <c r="I596" s="17">
        <v>1977</v>
      </c>
      <c r="J596" s="17">
        <v>800</v>
      </c>
      <c r="K596" s="17">
        <v>111</v>
      </c>
      <c r="L596" s="17">
        <v>0.7</v>
      </c>
      <c r="M596" s="20">
        <v>12.09</v>
      </c>
      <c r="N596" s="21">
        <v>2.7999999999999998E-4</v>
      </c>
      <c r="O596" s="22">
        <v>0.60499999999999998</v>
      </c>
      <c r="P596" s="23">
        <v>4.3999999999999999E-5</v>
      </c>
      <c r="Q596" s="20">
        <v>1.05861110968717</v>
      </c>
      <c r="R596" s="22">
        <v>7.7631481748875505E-2</v>
      </c>
      <c r="S596" s="25"/>
      <c r="T596" s="25"/>
      <c r="U596" s="25"/>
      <c r="V596" s="25"/>
      <c r="W596" s="25"/>
    </row>
    <row r="597" spans="1:26" x14ac:dyDescent="0.25">
      <c r="A597" s="17">
        <v>2018</v>
      </c>
      <c r="B597" s="17">
        <v>2949</v>
      </c>
      <c r="C597" s="18" t="s">
        <v>16</v>
      </c>
      <c r="D597" s="19">
        <v>43360</v>
      </c>
      <c r="E597" s="17">
        <v>7703</v>
      </c>
      <c r="F597" s="18" t="s">
        <v>20</v>
      </c>
      <c r="G597" s="18" t="s">
        <v>18</v>
      </c>
      <c r="H597" s="18" t="s">
        <v>42</v>
      </c>
      <c r="I597" s="17">
        <v>2018</v>
      </c>
      <c r="J597" s="17">
        <v>800</v>
      </c>
      <c r="K597" s="17">
        <v>115</v>
      </c>
      <c r="L597" s="17">
        <v>0.7</v>
      </c>
      <c r="M597" s="20">
        <v>0.26</v>
      </c>
      <c r="N597" s="21">
        <v>3.9999999999999998E-6</v>
      </c>
      <c r="O597" s="22">
        <v>8.9999999999999993E-3</v>
      </c>
      <c r="P597" s="23">
        <v>3.9999999999999998E-7</v>
      </c>
      <c r="Q597" s="20">
        <v>1.9592591579074101E-2</v>
      </c>
      <c r="R597" s="22">
        <v>7.5246909681254601E-4</v>
      </c>
      <c r="S597" s="25">
        <f>Q596-Q597</f>
        <v>1.039018518108096</v>
      </c>
      <c r="T597" s="25">
        <f>R596-R597</f>
        <v>7.6879012652062956E-2</v>
      </c>
      <c r="U597" s="38">
        <f>S597/365</f>
        <v>2.8466260770084822E-3</v>
      </c>
      <c r="V597" s="38">
        <f>T597/365</f>
        <v>2.1062743192346015E-4</v>
      </c>
      <c r="W597" s="38">
        <f>V597*0.92</f>
        <v>1.9377723736958334E-4</v>
      </c>
      <c r="X597" s="25">
        <f>LOOKUP(G597,'Load Factor Adjustment'!$A$2:$A$15,'Load Factor Adjustment'!$D$2:$D$15)</f>
        <v>0.68571428571428572</v>
      </c>
      <c r="Y597" s="38">
        <f>U597*X597</f>
        <v>1.9519721670915307E-3</v>
      </c>
      <c r="Z597" s="38">
        <f>W597*X597</f>
        <v>1.3287581991057142E-4</v>
      </c>
    </row>
    <row r="598" spans="1:26" x14ac:dyDescent="0.25">
      <c r="A598" s="17">
        <v>2017</v>
      </c>
      <c r="B598" s="17">
        <v>2984</v>
      </c>
      <c r="C598" s="18" t="s">
        <v>27</v>
      </c>
      <c r="D598" s="19">
        <v>43360</v>
      </c>
      <c r="E598" s="17">
        <v>7832</v>
      </c>
      <c r="F598" s="18" t="s">
        <v>17</v>
      </c>
      <c r="G598" s="18" t="s">
        <v>18</v>
      </c>
      <c r="H598" s="18" t="s">
        <v>19</v>
      </c>
      <c r="I598" s="17">
        <v>1962</v>
      </c>
      <c r="J598" s="17">
        <v>150</v>
      </c>
      <c r="K598" s="17">
        <v>58</v>
      </c>
      <c r="L598" s="17">
        <v>0.7</v>
      </c>
      <c r="M598" s="20">
        <v>12.09</v>
      </c>
      <c r="N598" s="21">
        <v>2.7999999999999998E-4</v>
      </c>
      <c r="O598" s="22">
        <v>0.60499999999999998</v>
      </c>
      <c r="P598" s="23">
        <v>4.3999999999999999E-5</v>
      </c>
      <c r="Q598" s="20">
        <v>9.8076388694801994E-2</v>
      </c>
      <c r="R598" s="22">
        <v>6.7196759602927997E-3</v>
      </c>
      <c r="S598" s="25"/>
      <c r="T598" s="25"/>
      <c r="U598" s="25"/>
      <c r="V598" s="25"/>
      <c r="W598" s="25"/>
    </row>
    <row r="599" spans="1:26" x14ac:dyDescent="0.25">
      <c r="A599" s="17">
        <v>2017</v>
      </c>
      <c r="B599" s="17">
        <v>2984</v>
      </c>
      <c r="C599" s="18" t="s">
        <v>27</v>
      </c>
      <c r="D599" s="19">
        <v>43360</v>
      </c>
      <c r="E599" s="17">
        <v>7833</v>
      </c>
      <c r="F599" s="18" t="s">
        <v>20</v>
      </c>
      <c r="G599" s="18" t="s">
        <v>18</v>
      </c>
      <c r="H599" s="18" t="s">
        <v>42</v>
      </c>
      <c r="I599" s="17">
        <v>2018</v>
      </c>
      <c r="J599" s="17">
        <v>150</v>
      </c>
      <c r="K599" s="17">
        <v>55</v>
      </c>
      <c r="L599" s="17">
        <v>0.7</v>
      </c>
      <c r="M599" s="20">
        <v>2.74</v>
      </c>
      <c r="N599" s="21">
        <v>3.6000000000000001E-5</v>
      </c>
      <c r="O599" s="22">
        <v>8.9999999999999993E-3</v>
      </c>
      <c r="P599" s="23">
        <v>8.9999999999999996E-7</v>
      </c>
      <c r="Q599" s="20">
        <v>1.76140043964527E-2</v>
      </c>
      <c r="R599" s="22">
        <v>6.1588538032136199E-5</v>
      </c>
      <c r="S599" s="25">
        <f>Q598-Q599</f>
        <v>8.0462384298349288E-2</v>
      </c>
      <c r="T599" s="25">
        <f>R598-R599</f>
        <v>6.658087422260664E-3</v>
      </c>
      <c r="U599" s="38">
        <f>S599/365</f>
        <v>2.2044488848862819E-4</v>
      </c>
      <c r="V599" s="38">
        <f>T599/365</f>
        <v>1.8241335403453875E-5</v>
      </c>
      <c r="W599" s="38">
        <f>V599*0.92</f>
        <v>1.6782028571177565E-5</v>
      </c>
      <c r="X599" s="25">
        <f>LOOKUP(G599,'Load Factor Adjustment'!$A$2:$A$15,'Load Factor Adjustment'!$D$2:$D$15)</f>
        <v>0.68571428571428572</v>
      </c>
      <c r="Y599" s="38">
        <f>U599*X599</f>
        <v>1.5116220924934505E-4</v>
      </c>
      <c r="Z599" s="38">
        <f>W599*X599</f>
        <v>1.1507676734521758E-5</v>
      </c>
    </row>
    <row r="600" spans="1:26" x14ac:dyDescent="0.25">
      <c r="A600" s="17">
        <v>2018</v>
      </c>
      <c r="B600" s="17">
        <v>2999</v>
      </c>
      <c r="C600" s="18" t="s">
        <v>27</v>
      </c>
      <c r="D600" s="19">
        <v>43360</v>
      </c>
      <c r="E600" s="17">
        <v>7785</v>
      </c>
      <c r="F600" s="18" t="s">
        <v>17</v>
      </c>
      <c r="G600" s="18" t="s">
        <v>18</v>
      </c>
      <c r="H600" s="18" t="s">
        <v>19</v>
      </c>
      <c r="I600" s="17">
        <v>1992</v>
      </c>
      <c r="J600" s="17">
        <v>300</v>
      </c>
      <c r="K600" s="17">
        <v>102</v>
      </c>
      <c r="L600" s="17">
        <v>0.7</v>
      </c>
      <c r="M600" s="20">
        <v>8.17</v>
      </c>
      <c r="N600" s="21">
        <v>1.9000000000000001E-4</v>
      </c>
      <c r="O600" s="22">
        <v>0.47899999999999998</v>
      </c>
      <c r="P600" s="23">
        <v>3.6100000000000003E-5</v>
      </c>
      <c r="Q600" s="20">
        <v>0.23462361025944101</v>
      </c>
      <c r="R600" s="22">
        <v>1.9236679926589499E-2</v>
      </c>
      <c r="S600" s="25"/>
      <c r="T600" s="25"/>
      <c r="U600" s="25"/>
      <c r="V600" s="25"/>
      <c r="W600" s="25"/>
    </row>
    <row r="601" spans="1:26" x14ac:dyDescent="0.25">
      <c r="A601" s="17">
        <v>2018</v>
      </c>
      <c r="B601" s="17">
        <v>2999</v>
      </c>
      <c r="C601" s="18" t="s">
        <v>27</v>
      </c>
      <c r="D601" s="19">
        <v>43360</v>
      </c>
      <c r="E601" s="17">
        <v>7786</v>
      </c>
      <c r="F601" s="18" t="s">
        <v>20</v>
      </c>
      <c r="G601" s="18" t="s">
        <v>18</v>
      </c>
      <c r="H601" s="18" t="s">
        <v>42</v>
      </c>
      <c r="I601" s="17">
        <v>2017</v>
      </c>
      <c r="J601" s="17">
        <v>300</v>
      </c>
      <c r="K601" s="17">
        <v>105</v>
      </c>
      <c r="L601" s="17">
        <v>0.7</v>
      </c>
      <c r="M601" s="20">
        <v>0.26</v>
      </c>
      <c r="N601" s="21">
        <v>3.9999999999999998E-6</v>
      </c>
      <c r="O601" s="22">
        <v>8.9999999999999993E-3</v>
      </c>
      <c r="P601" s="23">
        <v>3.9999999999999998E-7</v>
      </c>
      <c r="Q601" s="20">
        <v>6.4652774355107197E-3</v>
      </c>
      <c r="R601" s="22">
        <v>2.3333332011340701E-4</v>
      </c>
      <c r="S601" s="25">
        <f>Q600-Q601</f>
        <v>0.22815833282393028</v>
      </c>
      <c r="T601" s="25">
        <f>R600-R601</f>
        <v>1.9003346606476092E-2</v>
      </c>
      <c r="U601" s="38">
        <f>S601/365</f>
        <v>6.250913228052884E-4</v>
      </c>
      <c r="V601" s="38">
        <f>T601/365</f>
        <v>5.2063963305413952E-5</v>
      </c>
      <c r="W601" s="38">
        <f>V601*0.92</f>
        <v>4.7898846240980835E-5</v>
      </c>
      <c r="X601" s="25">
        <f>LOOKUP(G601,'Load Factor Adjustment'!$A$2:$A$15,'Load Factor Adjustment'!$D$2:$D$15)</f>
        <v>0.68571428571428572</v>
      </c>
      <c r="Y601" s="38">
        <f>U601*X601</f>
        <v>4.2863404992362633E-4</v>
      </c>
      <c r="Z601" s="38">
        <f>W601*X601</f>
        <v>3.2844923136672572E-5</v>
      </c>
    </row>
    <row r="602" spans="1:26" x14ac:dyDescent="0.25">
      <c r="A602" s="17">
        <v>2017</v>
      </c>
      <c r="B602" s="17">
        <v>2961</v>
      </c>
      <c r="C602" s="18" t="s">
        <v>27</v>
      </c>
      <c r="D602" s="19">
        <v>43362</v>
      </c>
      <c r="E602" s="17">
        <v>7730</v>
      </c>
      <c r="F602" s="18" t="s">
        <v>17</v>
      </c>
      <c r="G602" s="18" t="s">
        <v>18</v>
      </c>
      <c r="H602" s="18" t="s">
        <v>19</v>
      </c>
      <c r="I602" s="17">
        <v>1978</v>
      </c>
      <c r="J602" s="17">
        <v>250</v>
      </c>
      <c r="K602" s="17">
        <v>80</v>
      </c>
      <c r="L602" s="17">
        <v>0.7</v>
      </c>
      <c r="M602" s="20">
        <v>12.09</v>
      </c>
      <c r="N602" s="21">
        <v>2.7999999999999998E-4</v>
      </c>
      <c r="O602" s="22">
        <v>0.60499999999999998</v>
      </c>
      <c r="P602" s="23">
        <v>4.3999999999999999E-5</v>
      </c>
      <c r="Q602" s="20">
        <v>0.23410493790907499</v>
      </c>
      <c r="R602" s="22">
        <v>1.68055556220396E-2</v>
      </c>
      <c r="S602" s="25"/>
      <c r="T602" s="25"/>
      <c r="U602" s="25"/>
      <c r="V602" s="25"/>
      <c r="W602" s="25"/>
    </row>
    <row r="603" spans="1:26" x14ac:dyDescent="0.25">
      <c r="A603" s="17">
        <v>2017</v>
      </c>
      <c r="B603" s="17">
        <v>2961</v>
      </c>
      <c r="C603" s="18" t="s">
        <v>27</v>
      </c>
      <c r="D603" s="19">
        <v>43362</v>
      </c>
      <c r="E603" s="17">
        <v>7731</v>
      </c>
      <c r="F603" s="18" t="s">
        <v>20</v>
      </c>
      <c r="G603" s="18" t="s">
        <v>18</v>
      </c>
      <c r="H603" s="18" t="s">
        <v>42</v>
      </c>
      <c r="I603" s="17">
        <v>2018</v>
      </c>
      <c r="J603" s="17">
        <v>250</v>
      </c>
      <c r="K603" s="17">
        <v>98</v>
      </c>
      <c r="L603" s="17">
        <v>0.7</v>
      </c>
      <c r="M603" s="20">
        <v>0.26</v>
      </c>
      <c r="N603" s="21">
        <v>3.4999999999999999E-6</v>
      </c>
      <c r="O603" s="22">
        <v>8.9999999999999993E-3</v>
      </c>
      <c r="P603" s="23">
        <v>8.9999999999999996E-7</v>
      </c>
      <c r="Q603" s="20">
        <v>4.9978295968473403E-3</v>
      </c>
      <c r="R603" s="22">
        <v>1.91406238825278E-4</v>
      </c>
      <c r="S603" s="25">
        <f>Q602-Q603</f>
        <v>0.22910710831222766</v>
      </c>
      <c r="T603" s="25">
        <f>R602-R603</f>
        <v>1.6614149383214323E-2</v>
      </c>
      <c r="U603" s="38">
        <f>S603/365</f>
        <v>6.2769070770473333E-4</v>
      </c>
      <c r="V603" s="38">
        <f>T603/365</f>
        <v>4.5518217488258421E-5</v>
      </c>
      <c r="W603" s="38">
        <f>V603*0.92</f>
        <v>4.1876760089197749E-5</v>
      </c>
      <c r="X603" s="25">
        <f>LOOKUP(G603,'Load Factor Adjustment'!$A$2:$A$15,'Load Factor Adjustment'!$D$2:$D$15)</f>
        <v>0.68571428571428572</v>
      </c>
      <c r="Y603" s="38">
        <f>U603*X603</f>
        <v>4.304164852832457E-4</v>
      </c>
      <c r="Z603" s="38">
        <f>W603*X603</f>
        <v>2.8715492632592741E-5</v>
      </c>
    </row>
    <row r="604" spans="1:26" x14ac:dyDescent="0.25">
      <c r="A604" s="17">
        <v>2018</v>
      </c>
      <c r="B604" s="17">
        <v>2980</v>
      </c>
      <c r="C604" s="18" t="s">
        <v>28</v>
      </c>
      <c r="D604" s="19">
        <v>43362</v>
      </c>
      <c r="E604" s="17">
        <v>7838</v>
      </c>
      <c r="F604" s="18" t="s">
        <v>17</v>
      </c>
      <c r="G604" s="18" t="s">
        <v>18</v>
      </c>
      <c r="H604" s="18" t="s">
        <v>19</v>
      </c>
      <c r="I604" s="17">
        <v>1977</v>
      </c>
      <c r="J604" s="17">
        <v>800</v>
      </c>
      <c r="K604" s="17">
        <v>63</v>
      </c>
      <c r="L604" s="17">
        <v>0.7</v>
      </c>
      <c r="M604" s="20">
        <v>12.09</v>
      </c>
      <c r="N604" s="21">
        <v>2.7999999999999998E-4</v>
      </c>
      <c r="O604" s="22">
        <v>0.60499999999999998</v>
      </c>
      <c r="P604" s="23">
        <v>4.3999999999999999E-5</v>
      </c>
      <c r="Q604" s="20">
        <v>0.60083333252515203</v>
      </c>
      <c r="R604" s="22">
        <v>4.4061111262875298E-2</v>
      </c>
      <c r="S604" s="25"/>
      <c r="T604" s="25"/>
      <c r="U604" s="25"/>
      <c r="V604" s="25"/>
      <c r="W604" s="25"/>
    </row>
    <row r="605" spans="1:26" x14ac:dyDescent="0.25">
      <c r="A605" s="17">
        <v>2018</v>
      </c>
      <c r="B605" s="17">
        <v>2980</v>
      </c>
      <c r="C605" s="18" t="s">
        <v>28</v>
      </c>
      <c r="D605" s="19">
        <v>43362</v>
      </c>
      <c r="E605" s="17">
        <v>7839</v>
      </c>
      <c r="F605" s="18" t="s">
        <v>20</v>
      </c>
      <c r="G605" s="18" t="s">
        <v>18</v>
      </c>
      <c r="H605" s="18" t="s">
        <v>42</v>
      </c>
      <c r="I605" s="17">
        <v>2017</v>
      </c>
      <c r="J605" s="17">
        <v>800</v>
      </c>
      <c r="K605" s="17">
        <v>73</v>
      </c>
      <c r="L605" s="17">
        <v>0.7</v>
      </c>
      <c r="M605" s="20">
        <v>2.74</v>
      </c>
      <c r="N605" s="21">
        <v>3.6000000000000001E-5</v>
      </c>
      <c r="O605" s="22">
        <v>8.9999999999999993E-3</v>
      </c>
      <c r="P605" s="23">
        <v>8.9999999999999996E-7</v>
      </c>
      <c r="Q605" s="20">
        <v>0.129958023137446</v>
      </c>
      <c r="R605" s="22">
        <v>5.6777774614239396E-4</v>
      </c>
      <c r="S605" s="25">
        <f>Q604-Q605</f>
        <v>0.47087530938770605</v>
      </c>
      <c r="T605" s="25">
        <f>R604-R605</f>
        <v>4.3493333516732902E-2</v>
      </c>
      <c r="U605" s="38">
        <f>S605/365</f>
        <v>1.2900693407882358E-3</v>
      </c>
      <c r="V605" s="38">
        <f>T605/365</f>
        <v>1.1915981785406274E-4</v>
      </c>
      <c r="W605" s="38">
        <f>V605*0.92</f>
        <v>1.0962703242573773E-4</v>
      </c>
      <c r="X605" s="25">
        <f>LOOKUP(G605,'Load Factor Adjustment'!$A$2:$A$15,'Load Factor Adjustment'!$D$2:$D$15)</f>
        <v>0.68571428571428572</v>
      </c>
      <c r="Y605" s="38">
        <f>U605*X605</f>
        <v>8.8461897654050449E-4</v>
      </c>
      <c r="Z605" s="38">
        <f>W605*X605</f>
        <v>7.5172822234791583E-5</v>
      </c>
    </row>
    <row r="606" spans="1:26" x14ac:dyDescent="0.25">
      <c r="A606" s="17">
        <v>2018</v>
      </c>
      <c r="B606" s="17">
        <v>2981</v>
      </c>
      <c r="C606" s="18" t="s">
        <v>28</v>
      </c>
      <c r="D606" s="19">
        <v>43362</v>
      </c>
      <c r="E606" s="17">
        <v>7836</v>
      </c>
      <c r="F606" s="18" t="s">
        <v>17</v>
      </c>
      <c r="G606" s="18" t="s">
        <v>18</v>
      </c>
      <c r="H606" s="18" t="s">
        <v>32</v>
      </c>
      <c r="I606" s="17">
        <v>1998</v>
      </c>
      <c r="J606" s="17">
        <v>600</v>
      </c>
      <c r="K606" s="17">
        <v>110</v>
      </c>
      <c r="L606" s="17">
        <v>0.7</v>
      </c>
      <c r="M606" s="20">
        <v>6.54</v>
      </c>
      <c r="N606" s="21">
        <v>1.4999999999999999E-4</v>
      </c>
      <c r="O606" s="22">
        <v>0.30399999999999999</v>
      </c>
      <c r="P606" s="23">
        <v>2.2099999999999998E-5</v>
      </c>
      <c r="Q606" s="20">
        <v>0.42472221740050897</v>
      </c>
      <c r="R606" s="22">
        <v>2.89870355043137E-2</v>
      </c>
      <c r="S606" s="25"/>
      <c r="T606" s="25"/>
      <c r="U606" s="25"/>
      <c r="V606" s="25"/>
      <c r="W606" s="25"/>
    </row>
    <row r="607" spans="1:26" x14ac:dyDescent="0.25">
      <c r="A607" s="17">
        <v>2018</v>
      </c>
      <c r="B607" s="17">
        <v>2981</v>
      </c>
      <c r="C607" s="18" t="s">
        <v>28</v>
      </c>
      <c r="D607" s="19">
        <v>43362</v>
      </c>
      <c r="E607" s="17">
        <v>7837</v>
      </c>
      <c r="F607" s="18" t="s">
        <v>20</v>
      </c>
      <c r="G607" s="18" t="s">
        <v>18</v>
      </c>
      <c r="H607" s="18" t="s">
        <v>42</v>
      </c>
      <c r="I607" s="17">
        <v>2017</v>
      </c>
      <c r="J607" s="17">
        <v>600</v>
      </c>
      <c r="K607" s="17">
        <v>114</v>
      </c>
      <c r="L607" s="17">
        <v>0.7</v>
      </c>
      <c r="M607" s="20">
        <v>0.26</v>
      </c>
      <c r="N607" s="21">
        <v>3.9999999999999998E-6</v>
      </c>
      <c r="O607" s="22">
        <v>8.9999999999999993E-3</v>
      </c>
      <c r="P607" s="23">
        <v>3.9999999999999998E-7</v>
      </c>
      <c r="Q607" s="20">
        <v>1.43555548061548E-2</v>
      </c>
      <c r="R607" s="22">
        <v>5.3833330445798703E-4</v>
      </c>
      <c r="S607" s="25">
        <f>Q606-Q607</f>
        <v>0.41036666259435417</v>
      </c>
      <c r="T607" s="25">
        <f>R606-R607</f>
        <v>2.8448702199855711E-2</v>
      </c>
      <c r="U607" s="38">
        <f>S607/365</f>
        <v>1.1242922262859017E-3</v>
      </c>
      <c r="V607" s="38">
        <f>T607/365</f>
        <v>7.7941649862618381E-5</v>
      </c>
      <c r="W607" s="38">
        <f>V607*0.92</f>
        <v>7.1706317873608912E-5</v>
      </c>
      <c r="X607" s="25">
        <f>LOOKUP(G607,'Load Factor Adjustment'!$A$2:$A$15,'Load Factor Adjustment'!$D$2:$D$15)</f>
        <v>0.68571428571428572</v>
      </c>
      <c r="Y607" s="38">
        <f>U607*X607</f>
        <v>7.7094324088176121E-4</v>
      </c>
      <c r="Z607" s="38">
        <f>W607*X607</f>
        <v>4.9170046541903258E-5</v>
      </c>
    </row>
    <row r="608" spans="1:26" x14ac:dyDescent="0.25">
      <c r="A608" s="17">
        <v>2018</v>
      </c>
      <c r="B608" s="17">
        <v>2989</v>
      </c>
      <c r="C608" s="18" t="s">
        <v>27</v>
      </c>
      <c r="D608" s="19">
        <v>43362</v>
      </c>
      <c r="E608" s="17">
        <v>7816</v>
      </c>
      <c r="F608" s="18" t="s">
        <v>17</v>
      </c>
      <c r="G608" s="18" t="s">
        <v>18</v>
      </c>
      <c r="H608" s="18" t="s">
        <v>19</v>
      </c>
      <c r="I608" s="17">
        <v>1967</v>
      </c>
      <c r="J608" s="17">
        <v>300</v>
      </c>
      <c r="K608" s="17">
        <v>75</v>
      </c>
      <c r="L608" s="17">
        <v>0.7</v>
      </c>
      <c r="M608" s="20">
        <v>12.09</v>
      </c>
      <c r="N608" s="21">
        <v>2.7999999999999998E-4</v>
      </c>
      <c r="O608" s="22">
        <v>0.60499999999999998</v>
      </c>
      <c r="P608" s="23">
        <v>4.3999999999999999E-5</v>
      </c>
      <c r="Q608" s="20">
        <v>0.26822916630587201</v>
      </c>
      <c r="R608" s="22">
        <v>1.9670138956640701E-2</v>
      </c>
      <c r="S608" s="25"/>
      <c r="T608" s="25"/>
      <c r="U608" s="25"/>
      <c r="V608" s="25"/>
      <c r="W608" s="25"/>
    </row>
    <row r="609" spans="1:26" x14ac:dyDescent="0.25">
      <c r="A609" s="17">
        <v>2018</v>
      </c>
      <c r="B609" s="17">
        <v>2989</v>
      </c>
      <c r="C609" s="18" t="s">
        <v>27</v>
      </c>
      <c r="D609" s="19">
        <v>43362</v>
      </c>
      <c r="E609" s="17">
        <v>7817</v>
      </c>
      <c r="F609" s="18" t="s">
        <v>20</v>
      </c>
      <c r="G609" s="18" t="s">
        <v>18</v>
      </c>
      <c r="H609" s="18" t="s">
        <v>42</v>
      </c>
      <c r="I609" s="17">
        <v>2017</v>
      </c>
      <c r="J609" s="17">
        <v>300</v>
      </c>
      <c r="K609" s="17">
        <v>90</v>
      </c>
      <c r="L609" s="17">
        <v>0.7</v>
      </c>
      <c r="M609" s="20">
        <v>0.26</v>
      </c>
      <c r="N609" s="21">
        <v>3.4999999999999999E-6</v>
      </c>
      <c r="O609" s="22">
        <v>8.9999999999999993E-3</v>
      </c>
      <c r="P609" s="23">
        <v>8.9999999999999996E-7</v>
      </c>
      <c r="Q609" s="20">
        <v>5.5260413753767997E-3</v>
      </c>
      <c r="R609" s="22">
        <v>2.1562498747491399E-4</v>
      </c>
      <c r="S609" s="25">
        <f>Q608-Q609</f>
        <v>0.26270312493049519</v>
      </c>
      <c r="T609" s="25">
        <f>R608-R609</f>
        <v>1.9454513969165785E-2</v>
      </c>
      <c r="U609" s="38">
        <f>S609/365</f>
        <v>7.1973458885067176E-4</v>
      </c>
      <c r="V609" s="38">
        <f>T609/365</f>
        <v>5.3300038271687084E-5</v>
      </c>
      <c r="W609" s="38">
        <f>V609*0.92</f>
        <v>4.9036035209952117E-5</v>
      </c>
      <c r="X609" s="25">
        <f>LOOKUP(G609,'Load Factor Adjustment'!$A$2:$A$15,'Load Factor Adjustment'!$D$2:$D$15)</f>
        <v>0.68571428571428572</v>
      </c>
      <c r="Y609" s="38">
        <f>U609*X609</f>
        <v>4.9353228949760349E-4</v>
      </c>
      <c r="Z609" s="38">
        <f>W609*X609</f>
        <v>3.3624709858252883E-5</v>
      </c>
    </row>
    <row r="610" spans="1:26" x14ac:dyDescent="0.25">
      <c r="A610" s="17">
        <v>2018</v>
      </c>
      <c r="B610" s="17">
        <v>2995</v>
      </c>
      <c r="C610" s="18" t="s">
        <v>27</v>
      </c>
      <c r="D610" s="19">
        <v>43362</v>
      </c>
      <c r="E610" s="17">
        <v>7802</v>
      </c>
      <c r="F610" s="18" t="s">
        <v>17</v>
      </c>
      <c r="G610" s="18" t="s">
        <v>18</v>
      </c>
      <c r="H610" s="18" t="s">
        <v>19</v>
      </c>
      <c r="I610" s="17">
        <v>1974</v>
      </c>
      <c r="J610" s="17">
        <v>450</v>
      </c>
      <c r="K610" s="17">
        <v>84</v>
      </c>
      <c r="L610" s="17">
        <v>0.7</v>
      </c>
      <c r="M610" s="20">
        <v>12.09</v>
      </c>
      <c r="N610" s="21">
        <v>2.7999999999999998E-4</v>
      </c>
      <c r="O610" s="22">
        <v>0.60499999999999998</v>
      </c>
      <c r="P610" s="23">
        <v>4.3999999999999999E-5</v>
      </c>
      <c r="Q610" s="20">
        <v>0.45062499939386402</v>
      </c>
      <c r="R610" s="22">
        <v>3.3045833447156503E-2</v>
      </c>
      <c r="S610" s="25"/>
      <c r="T610" s="25"/>
      <c r="U610" s="25"/>
      <c r="V610" s="25"/>
      <c r="W610" s="25"/>
    </row>
    <row r="611" spans="1:26" x14ac:dyDescent="0.25">
      <c r="A611" s="17">
        <v>2018</v>
      </c>
      <c r="B611" s="17">
        <v>2995</v>
      </c>
      <c r="C611" s="18" t="s">
        <v>27</v>
      </c>
      <c r="D611" s="19">
        <v>43362</v>
      </c>
      <c r="E611" s="17">
        <v>7803</v>
      </c>
      <c r="F611" s="18" t="s">
        <v>20</v>
      </c>
      <c r="G611" s="18" t="s">
        <v>18</v>
      </c>
      <c r="H611" s="18" t="s">
        <v>42</v>
      </c>
      <c r="I611" s="17">
        <v>2018</v>
      </c>
      <c r="J611" s="17">
        <v>450</v>
      </c>
      <c r="K611" s="17">
        <v>75</v>
      </c>
      <c r="L611" s="17">
        <v>0.7</v>
      </c>
      <c r="M611" s="20">
        <v>0.26</v>
      </c>
      <c r="N611" s="21">
        <v>3.4999999999999999E-6</v>
      </c>
      <c r="O611" s="22">
        <v>8.9999999999999993E-3</v>
      </c>
      <c r="P611" s="23">
        <v>8.9999999999999996E-7</v>
      </c>
      <c r="Q611" s="20">
        <v>6.9759110939944802E-3</v>
      </c>
      <c r="R611" s="22">
        <v>2.8710935855581998E-4</v>
      </c>
      <c r="S611" s="25">
        <f>Q610-Q611</f>
        <v>0.44364908829986954</v>
      </c>
      <c r="T611" s="25">
        <f>R610-R611</f>
        <v>3.2758724088600685E-2</v>
      </c>
      <c r="U611" s="38">
        <f>S611/365</f>
        <v>1.2154769542462179E-3</v>
      </c>
      <c r="V611" s="38">
        <f>T611/365</f>
        <v>8.9749929009864897E-5</v>
      </c>
      <c r="W611" s="38">
        <f>V611*0.92</f>
        <v>8.2569934689075706E-5</v>
      </c>
      <c r="X611" s="25">
        <f>LOOKUP(G611,'Load Factor Adjustment'!$A$2:$A$15,'Load Factor Adjustment'!$D$2:$D$15)</f>
        <v>0.68571428571428572</v>
      </c>
      <c r="Y611" s="38">
        <f>U611*X611</f>
        <v>8.3346991148312084E-4</v>
      </c>
      <c r="Z611" s="38">
        <f>W611*X611</f>
        <v>5.6619383786794772E-5</v>
      </c>
    </row>
    <row r="612" spans="1:26" x14ac:dyDescent="0.25">
      <c r="A612" s="17">
        <v>2016</v>
      </c>
      <c r="B612" s="17">
        <v>3049</v>
      </c>
      <c r="C612" s="18" t="s">
        <v>16</v>
      </c>
      <c r="D612" s="19">
        <v>43362</v>
      </c>
      <c r="E612" s="17">
        <v>7866</v>
      </c>
      <c r="F612" s="18" t="s">
        <v>17</v>
      </c>
      <c r="G612" s="18" t="s">
        <v>18</v>
      </c>
      <c r="H612" s="18" t="s">
        <v>19</v>
      </c>
      <c r="I612" s="17">
        <v>1987</v>
      </c>
      <c r="J612" s="17">
        <v>125</v>
      </c>
      <c r="K612" s="17">
        <v>94</v>
      </c>
      <c r="L612" s="17">
        <v>0.7</v>
      </c>
      <c r="M612" s="20">
        <v>12.09</v>
      </c>
      <c r="N612" s="21">
        <v>2.7999999999999998E-4</v>
      </c>
      <c r="O612" s="22">
        <v>0.60499999999999998</v>
      </c>
      <c r="P612" s="23">
        <v>4.3999999999999999E-5</v>
      </c>
      <c r="Q612" s="20">
        <v>0.120401234189059</v>
      </c>
      <c r="R612" s="22">
        <v>7.1805556194403097E-3</v>
      </c>
      <c r="S612" s="25"/>
      <c r="T612" s="25"/>
      <c r="U612" s="25"/>
      <c r="V612" s="25"/>
      <c r="W612" s="25"/>
    </row>
    <row r="613" spans="1:26" x14ac:dyDescent="0.25">
      <c r="A613" s="17">
        <v>2016</v>
      </c>
      <c r="B613" s="17">
        <v>3049</v>
      </c>
      <c r="C613" s="18" t="s">
        <v>16</v>
      </c>
      <c r="D613" s="19">
        <v>43362</v>
      </c>
      <c r="E613" s="17">
        <v>7867</v>
      </c>
      <c r="F613" s="18" t="s">
        <v>17</v>
      </c>
      <c r="G613" s="18" t="s">
        <v>18</v>
      </c>
      <c r="H613" s="18" t="s">
        <v>19</v>
      </c>
      <c r="I613" s="17">
        <v>1998</v>
      </c>
      <c r="J613" s="17">
        <v>125</v>
      </c>
      <c r="K613" s="17">
        <v>100</v>
      </c>
      <c r="L613" s="17">
        <v>0.7</v>
      </c>
      <c r="M613" s="20">
        <v>8.17</v>
      </c>
      <c r="N613" s="21">
        <v>1.9000000000000001E-4</v>
      </c>
      <c r="O613" s="22">
        <v>0.47899999999999998</v>
      </c>
      <c r="P613" s="23">
        <v>3.6100000000000003E-5</v>
      </c>
      <c r="Q613" s="20">
        <v>8.4068768763842797E-2</v>
      </c>
      <c r="R613" s="22">
        <v>5.6210212925522397E-3</v>
      </c>
      <c r="S613" s="25">
        <f>Q612-Q613</f>
        <v>3.6332465425216204E-2</v>
      </c>
      <c r="T613" s="25">
        <f>R612-R613</f>
        <v>1.55953432688807E-3</v>
      </c>
      <c r="U613" s="38">
        <f>S613/365</f>
        <v>9.95410011649759E-5</v>
      </c>
      <c r="V613" s="38">
        <f>T613/365</f>
        <v>4.2726967859947126E-6</v>
      </c>
      <c r="W613" s="38">
        <f>V613*0.92</f>
        <v>3.9308810431151354E-6</v>
      </c>
      <c r="X613" s="25">
        <f>LOOKUP(G613,'Load Factor Adjustment'!$A$2:$A$15,'Load Factor Adjustment'!$D$2:$D$15)</f>
        <v>0.68571428571428572</v>
      </c>
      <c r="Y613" s="38">
        <f>U613*X613</f>
        <v>6.8256686513126327E-5</v>
      </c>
      <c r="Z613" s="38">
        <f>W613*X613</f>
        <v>2.6954612867075214E-6</v>
      </c>
    </row>
    <row r="614" spans="1:26" x14ac:dyDescent="0.25">
      <c r="A614" s="17">
        <v>2016</v>
      </c>
      <c r="B614" s="17">
        <v>3049</v>
      </c>
      <c r="C614" s="18" t="s">
        <v>16</v>
      </c>
      <c r="D614" s="19">
        <v>43362</v>
      </c>
      <c r="E614" s="17">
        <v>7868</v>
      </c>
      <c r="F614" s="18" t="s">
        <v>20</v>
      </c>
      <c r="G614" s="18" t="s">
        <v>18</v>
      </c>
      <c r="H614" s="18" t="s">
        <v>42</v>
      </c>
      <c r="I614" s="17">
        <v>2017</v>
      </c>
      <c r="J614" s="17">
        <v>250</v>
      </c>
      <c r="K614" s="17">
        <v>115</v>
      </c>
      <c r="L614" s="17">
        <v>0.7</v>
      </c>
      <c r="M614" s="20">
        <v>0.26</v>
      </c>
      <c r="N614" s="21">
        <v>3.9999999999999998E-6</v>
      </c>
      <c r="O614" s="22">
        <v>8.9999999999999993E-3</v>
      </c>
      <c r="P614" s="23">
        <v>3.9999999999999998E-7</v>
      </c>
      <c r="Q614" s="20">
        <v>5.8786648115039903E-3</v>
      </c>
      <c r="R614" s="22">
        <v>2.1074458671148101E-4</v>
      </c>
      <c r="S614" s="25">
        <f>Q613-Q614</f>
        <v>7.8190103952338802E-2</v>
      </c>
      <c r="T614" s="25">
        <f>R613-R614</f>
        <v>5.4102767058407586E-3</v>
      </c>
      <c r="U614" s="25"/>
      <c r="V614" s="25"/>
      <c r="W614" s="25"/>
    </row>
    <row r="615" spans="1:26" x14ac:dyDescent="0.25">
      <c r="A615" s="17">
        <v>2018</v>
      </c>
      <c r="B615" s="17">
        <v>3012</v>
      </c>
      <c r="C615" s="18" t="s">
        <v>25</v>
      </c>
      <c r="D615" s="19">
        <v>43363</v>
      </c>
      <c r="E615" s="17">
        <v>7757</v>
      </c>
      <c r="F615" s="18" t="s">
        <v>17</v>
      </c>
      <c r="G615" s="18" t="s">
        <v>18</v>
      </c>
      <c r="H615" s="18" t="s">
        <v>19</v>
      </c>
      <c r="I615" s="17">
        <v>1988</v>
      </c>
      <c r="J615" s="17">
        <v>260</v>
      </c>
      <c r="K615" s="17">
        <v>29</v>
      </c>
      <c r="L615" s="17">
        <v>0.7</v>
      </c>
      <c r="M615" s="20">
        <v>6.42</v>
      </c>
      <c r="N615" s="21">
        <v>9.7E-5</v>
      </c>
      <c r="O615" s="22">
        <v>0.54700000000000004</v>
      </c>
      <c r="P615" s="23">
        <v>4.2400000000000001E-5</v>
      </c>
      <c r="Q615" s="20">
        <v>4.2486386878496603E-2</v>
      </c>
      <c r="R615" s="22">
        <v>5.4271707935168298E-3</v>
      </c>
      <c r="S615" s="25"/>
      <c r="T615" s="25"/>
      <c r="U615" s="38">
        <f>S615/365</f>
        <v>0</v>
      </c>
      <c r="V615" s="38">
        <f>T615/365</f>
        <v>0</v>
      </c>
      <c r="W615" s="38">
        <f>V615*0.92</f>
        <v>0</v>
      </c>
      <c r="X615" s="25">
        <f>LOOKUP(G615,'Load Factor Adjustment'!$A$2:$A$15,'Load Factor Adjustment'!$D$2:$D$15)</f>
        <v>0.68571428571428572</v>
      </c>
      <c r="Y615" s="38">
        <f>U615*X615</f>
        <v>0</v>
      </c>
      <c r="Z615" s="38">
        <f>W615*X615</f>
        <v>0</v>
      </c>
    </row>
    <row r="616" spans="1:26" x14ac:dyDescent="0.25">
      <c r="A616" s="17">
        <v>2018</v>
      </c>
      <c r="B616" s="17">
        <v>3012</v>
      </c>
      <c r="C616" s="18" t="s">
        <v>25</v>
      </c>
      <c r="D616" s="19">
        <v>43363</v>
      </c>
      <c r="E616" s="17">
        <v>7758</v>
      </c>
      <c r="F616" s="18" t="s">
        <v>20</v>
      </c>
      <c r="G616" s="18" t="s">
        <v>18</v>
      </c>
      <c r="H616" s="18" t="s">
        <v>42</v>
      </c>
      <c r="I616" s="17">
        <v>2017</v>
      </c>
      <c r="J616" s="17">
        <v>260</v>
      </c>
      <c r="K616" s="17">
        <v>33</v>
      </c>
      <c r="L616" s="17">
        <v>0.7</v>
      </c>
      <c r="M616" s="20">
        <v>2.75</v>
      </c>
      <c r="N616" s="21">
        <v>5.7000000000000003E-5</v>
      </c>
      <c r="O616" s="22">
        <v>8.9999999999999993E-3</v>
      </c>
      <c r="P616" s="23">
        <v>9.9999999999999995E-7</v>
      </c>
      <c r="Q616" s="20">
        <v>1.86965876540863E-2</v>
      </c>
      <c r="R616" s="22">
        <v>6.8189811066888598E-5</v>
      </c>
      <c r="S616" s="25">
        <f>Q615-Q616</f>
        <v>2.3789799224410303E-2</v>
      </c>
      <c r="T616" s="25">
        <f>R615-R616</f>
        <v>5.358980982449941E-3</v>
      </c>
      <c r="U616" s="25"/>
      <c r="V616" s="25"/>
      <c r="W616" s="25"/>
    </row>
    <row r="617" spans="1:26" x14ac:dyDescent="0.25">
      <c r="A617" s="17">
        <v>2018</v>
      </c>
      <c r="B617" s="17">
        <v>3047</v>
      </c>
      <c r="C617" s="18" t="s">
        <v>27</v>
      </c>
      <c r="D617" s="19">
        <v>43363</v>
      </c>
      <c r="E617" s="17">
        <v>7871</v>
      </c>
      <c r="F617" s="18" t="s">
        <v>17</v>
      </c>
      <c r="G617" s="18" t="s">
        <v>18</v>
      </c>
      <c r="H617" s="18" t="s">
        <v>19</v>
      </c>
      <c r="I617" s="17">
        <v>1997</v>
      </c>
      <c r="J617" s="17">
        <v>728</v>
      </c>
      <c r="K617" s="17">
        <v>84</v>
      </c>
      <c r="L617" s="17">
        <v>0.7</v>
      </c>
      <c r="M617" s="20">
        <v>8.17</v>
      </c>
      <c r="N617" s="21">
        <v>1.9000000000000001E-4</v>
      </c>
      <c r="O617" s="22">
        <v>0.47899999999999998</v>
      </c>
      <c r="P617" s="23">
        <v>3.6100000000000003E-5</v>
      </c>
      <c r="Q617" s="20">
        <v>0.49308518384989602</v>
      </c>
      <c r="R617" s="22">
        <v>4.3042324386412499E-2</v>
      </c>
      <c r="S617" s="25"/>
      <c r="T617" s="25"/>
      <c r="U617" s="38">
        <f>S617/365</f>
        <v>0</v>
      </c>
      <c r="V617" s="38">
        <f>T617/365</f>
        <v>0</v>
      </c>
      <c r="W617" s="38">
        <f>V617*0.92</f>
        <v>0</v>
      </c>
      <c r="X617" s="25">
        <f>LOOKUP(G617,'Load Factor Adjustment'!$A$2:$A$15,'Load Factor Adjustment'!$D$2:$D$15)</f>
        <v>0.68571428571428572</v>
      </c>
      <c r="Y617" s="38">
        <f>U617*X617</f>
        <v>0</v>
      </c>
      <c r="Z617" s="38">
        <f>W617*X617</f>
        <v>0</v>
      </c>
    </row>
    <row r="618" spans="1:26" x14ac:dyDescent="0.25">
      <c r="A618" s="17">
        <v>2018</v>
      </c>
      <c r="B618" s="17">
        <v>3047</v>
      </c>
      <c r="C618" s="18" t="s">
        <v>27</v>
      </c>
      <c r="D618" s="19">
        <v>43363</v>
      </c>
      <c r="E618" s="17">
        <v>7872</v>
      </c>
      <c r="F618" s="18" t="s">
        <v>20</v>
      </c>
      <c r="G618" s="18" t="s">
        <v>18</v>
      </c>
      <c r="H618" s="18" t="s">
        <v>42</v>
      </c>
      <c r="I618" s="17">
        <v>2017</v>
      </c>
      <c r="J618" s="17">
        <v>728</v>
      </c>
      <c r="K618" s="17">
        <v>133</v>
      </c>
      <c r="L618" s="17">
        <v>0.7</v>
      </c>
      <c r="M618" s="20">
        <v>0.26</v>
      </c>
      <c r="N618" s="21">
        <v>3.9999999999999998E-6</v>
      </c>
      <c r="O618" s="22">
        <v>8.9999999999999993E-3</v>
      </c>
      <c r="P618" s="23">
        <v>3.9999999999999998E-7</v>
      </c>
      <c r="Q618" s="20">
        <v>2.0512342639145299E-2</v>
      </c>
      <c r="R618" s="22">
        <v>7.8116642815894105E-4</v>
      </c>
      <c r="S618" s="25">
        <f>Q617-Q618</f>
        <v>0.47257284121075072</v>
      </c>
      <c r="T618" s="25">
        <f>R617-R618</f>
        <v>4.226115795825356E-2</v>
      </c>
      <c r="U618" s="25"/>
      <c r="V618" s="25"/>
      <c r="W618" s="25"/>
    </row>
    <row r="619" spans="1:26" x14ac:dyDescent="0.25">
      <c r="A619" s="17">
        <v>2017</v>
      </c>
      <c r="B619" s="17">
        <v>2966</v>
      </c>
      <c r="C619" s="18" t="s">
        <v>23</v>
      </c>
      <c r="D619" s="19">
        <v>43367</v>
      </c>
      <c r="E619" s="17">
        <v>7739</v>
      </c>
      <c r="F619" s="18" t="s">
        <v>17</v>
      </c>
      <c r="G619" s="18" t="s">
        <v>52</v>
      </c>
      <c r="H619" s="18" t="s">
        <v>19</v>
      </c>
      <c r="I619" s="17">
        <v>1967</v>
      </c>
      <c r="J619" s="17">
        <v>1000</v>
      </c>
      <c r="K619" s="17">
        <v>130</v>
      </c>
      <c r="L619" s="17">
        <v>0.4</v>
      </c>
      <c r="M619" s="20">
        <v>13.02</v>
      </c>
      <c r="N619" s="21">
        <v>2.9999999999999997E-4</v>
      </c>
      <c r="O619" s="22">
        <v>0.55400000000000005</v>
      </c>
      <c r="P619" s="23">
        <v>4.0299999999999997E-5</v>
      </c>
      <c r="Q619" s="20">
        <v>0.95264555288074704</v>
      </c>
      <c r="R619" s="22">
        <v>5.9474429718141597E-2</v>
      </c>
      <c r="S619" s="25"/>
      <c r="T619" s="25"/>
      <c r="U619" s="38">
        <f>S619/365</f>
        <v>0</v>
      </c>
      <c r="V619" s="38">
        <f>T619/365</f>
        <v>0</v>
      </c>
      <c r="W619" s="38">
        <f>V619*0.92</f>
        <v>0</v>
      </c>
      <c r="X619" s="25">
        <f>LOOKUP(G619,'Load Factor Adjustment'!$A$2:$A$15,'Load Factor Adjustment'!$D$2:$D$15)</f>
        <v>1</v>
      </c>
      <c r="Y619" s="38">
        <f>U619*X619</f>
        <v>0</v>
      </c>
      <c r="Z619" s="38">
        <f>W619*X619</f>
        <v>0</v>
      </c>
    </row>
    <row r="620" spans="1:26" x14ac:dyDescent="0.25">
      <c r="A620" s="17">
        <v>2017</v>
      </c>
      <c r="B620" s="17">
        <v>2966</v>
      </c>
      <c r="C620" s="18" t="s">
        <v>23</v>
      </c>
      <c r="D620" s="19">
        <v>43367</v>
      </c>
      <c r="E620" s="17">
        <v>7740</v>
      </c>
      <c r="F620" s="18" t="s">
        <v>20</v>
      </c>
      <c r="G620" s="18" t="s">
        <v>52</v>
      </c>
      <c r="H620" s="18" t="s">
        <v>42</v>
      </c>
      <c r="I620" s="17">
        <v>2018</v>
      </c>
      <c r="J620" s="17">
        <v>1000</v>
      </c>
      <c r="K620" s="17">
        <v>110</v>
      </c>
      <c r="L620" s="17">
        <v>0.4</v>
      </c>
      <c r="M620" s="20">
        <v>0.26</v>
      </c>
      <c r="N620" s="21">
        <v>3.9999999999999998E-6</v>
      </c>
      <c r="O620" s="22">
        <v>8.9999999999999993E-3</v>
      </c>
      <c r="P620" s="23">
        <v>3.9999999999999998E-7</v>
      </c>
      <c r="Q620" s="20">
        <v>1.3580246650952201E-2</v>
      </c>
      <c r="R620" s="22">
        <v>5.3350969046914696E-4</v>
      </c>
      <c r="S620" s="25">
        <f>Q619-Q620</f>
        <v>0.93906530622979478</v>
      </c>
      <c r="T620" s="25">
        <f>R619-R620</f>
        <v>5.8940920027672448E-2</v>
      </c>
      <c r="U620" s="25"/>
      <c r="V620" s="25"/>
      <c r="W620" s="25"/>
    </row>
    <row r="621" spans="1:26" x14ac:dyDescent="0.25">
      <c r="A621" s="17">
        <v>2018</v>
      </c>
      <c r="B621" s="17">
        <v>2953</v>
      </c>
      <c r="C621" s="18" t="s">
        <v>16</v>
      </c>
      <c r="D621" s="19">
        <v>43368</v>
      </c>
      <c r="E621" s="17">
        <v>7711</v>
      </c>
      <c r="F621" s="18" t="s">
        <v>17</v>
      </c>
      <c r="G621" s="18" t="s">
        <v>18</v>
      </c>
      <c r="H621" s="18" t="s">
        <v>19</v>
      </c>
      <c r="I621" s="17">
        <v>1996</v>
      </c>
      <c r="J621" s="17">
        <v>1000</v>
      </c>
      <c r="K621" s="17">
        <v>103</v>
      </c>
      <c r="L621" s="17">
        <v>0.7</v>
      </c>
      <c r="M621" s="20">
        <v>8.17</v>
      </c>
      <c r="N621" s="21">
        <v>1.9000000000000001E-4</v>
      </c>
      <c r="O621" s="22">
        <v>0.47899999999999998</v>
      </c>
      <c r="P621" s="23">
        <v>3.6100000000000003E-5</v>
      </c>
      <c r="Q621" s="20">
        <v>0.83051697305957795</v>
      </c>
      <c r="R621" s="22">
        <v>7.2497373950165006E-2</v>
      </c>
      <c r="S621" s="25"/>
      <c r="T621" s="25"/>
      <c r="U621" s="38">
        <f>S621/365</f>
        <v>0</v>
      </c>
      <c r="V621" s="38">
        <f>T621/365</f>
        <v>0</v>
      </c>
      <c r="W621" s="38">
        <f>V621*0.92</f>
        <v>0</v>
      </c>
      <c r="X621" s="25">
        <f>LOOKUP(G621,'Load Factor Adjustment'!$A$2:$A$15,'Load Factor Adjustment'!$D$2:$D$15)</f>
        <v>0.68571428571428572</v>
      </c>
      <c r="Y621" s="38">
        <f>U621*X621</f>
        <v>0</v>
      </c>
      <c r="Z621" s="38">
        <f>W621*X621</f>
        <v>0</v>
      </c>
    </row>
    <row r="622" spans="1:26" x14ac:dyDescent="0.25">
      <c r="A622" s="17">
        <v>2018</v>
      </c>
      <c r="B622" s="17">
        <v>2953</v>
      </c>
      <c r="C622" s="18" t="s">
        <v>16</v>
      </c>
      <c r="D622" s="19">
        <v>43368</v>
      </c>
      <c r="E622" s="17">
        <v>7712</v>
      </c>
      <c r="F622" s="18" t="s">
        <v>20</v>
      </c>
      <c r="G622" s="18" t="s">
        <v>18</v>
      </c>
      <c r="H622" s="18" t="s">
        <v>42</v>
      </c>
      <c r="I622" s="17">
        <v>2017</v>
      </c>
      <c r="J622" s="17">
        <v>1000</v>
      </c>
      <c r="K622" s="17">
        <v>100</v>
      </c>
      <c r="L622" s="17">
        <v>0.7</v>
      </c>
      <c r="M622" s="20">
        <v>0.26</v>
      </c>
      <c r="N622" s="21">
        <v>3.9999999999999998E-6</v>
      </c>
      <c r="O622" s="22">
        <v>8.9999999999999993E-3</v>
      </c>
      <c r="P622" s="23">
        <v>3.9999999999999998E-7</v>
      </c>
      <c r="Q622" s="20">
        <v>2.1604937163919001E-2</v>
      </c>
      <c r="R622" s="22">
        <v>8.4876538955348205E-4</v>
      </c>
      <c r="S622" s="25">
        <f>Q621-Q622</f>
        <v>0.80891203589565897</v>
      </c>
      <c r="T622" s="25">
        <f>R621-R622</f>
        <v>7.1648608560611518E-2</v>
      </c>
      <c r="U622" s="25"/>
      <c r="V622" s="25"/>
      <c r="W622" s="25"/>
    </row>
    <row r="623" spans="1:26" x14ac:dyDescent="0.25">
      <c r="A623" s="17">
        <v>2018</v>
      </c>
      <c r="B623" s="17">
        <v>2969</v>
      </c>
      <c r="C623" s="18" t="s">
        <v>23</v>
      </c>
      <c r="D623" s="19">
        <v>43368</v>
      </c>
      <c r="E623" s="17">
        <v>7745</v>
      </c>
      <c r="F623" s="18" t="s">
        <v>17</v>
      </c>
      <c r="G623" s="18" t="s">
        <v>18</v>
      </c>
      <c r="H623" s="18" t="s">
        <v>19</v>
      </c>
      <c r="I623" s="17">
        <v>1978</v>
      </c>
      <c r="J623" s="17">
        <v>400</v>
      </c>
      <c r="K623" s="17">
        <v>84</v>
      </c>
      <c r="L623" s="17">
        <v>0.7</v>
      </c>
      <c r="M623" s="20">
        <v>12.09</v>
      </c>
      <c r="N623" s="21">
        <v>2.7999999999999998E-4</v>
      </c>
      <c r="O623" s="22">
        <v>0.60499999999999998</v>
      </c>
      <c r="P623" s="23">
        <v>4.3999999999999999E-5</v>
      </c>
      <c r="Q623" s="20">
        <v>0.40055555501676798</v>
      </c>
      <c r="R623" s="22">
        <v>2.93740741752502E-2</v>
      </c>
      <c r="S623" s="25"/>
      <c r="T623" s="25"/>
      <c r="U623" s="38">
        <f>S623/365</f>
        <v>0</v>
      </c>
      <c r="V623" s="38">
        <f>T623/365</f>
        <v>0</v>
      </c>
      <c r="W623" s="38">
        <f>V623*0.92</f>
        <v>0</v>
      </c>
      <c r="X623" s="25">
        <f>LOOKUP(G623,'Load Factor Adjustment'!$A$2:$A$15,'Load Factor Adjustment'!$D$2:$D$15)</f>
        <v>0.68571428571428572</v>
      </c>
      <c r="Y623" s="38">
        <f>U623*X623</f>
        <v>0</v>
      </c>
      <c r="Z623" s="38">
        <f>W623*X623</f>
        <v>0</v>
      </c>
    </row>
    <row r="624" spans="1:26" x14ac:dyDescent="0.25">
      <c r="A624" s="17">
        <v>2018</v>
      </c>
      <c r="B624" s="17">
        <v>2969</v>
      </c>
      <c r="C624" s="18" t="s">
        <v>23</v>
      </c>
      <c r="D624" s="19">
        <v>43368</v>
      </c>
      <c r="E624" s="17">
        <v>7746</v>
      </c>
      <c r="F624" s="18" t="s">
        <v>20</v>
      </c>
      <c r="G624" s="18" t="s">
        <v>18</v>
      </c>
      <c r="H624" s="18" t="s">
        <v>42</v>
      </c>
      <c r="I624" s="17">
        <v>2018</v>
      </c>
      <c r="J624" s="17">
        <v>400</v>
      </c>
      <c r="K624" s="17">
        <v>100</v>
      </c>
      <c r="L624" s="17">
        <v>0.7</v>
      </c>
      <c r="M624" s="20">
        <v>0.26</v>
      </c>
      <c r="N624" s="21">
        <v>3.9999999999999998E-6</v>
      </c>
      <c r="O624" s="22">
        <v>8.9999999999999993E-3</v>
      </c>
      <c r="P624" s="23">
        <v>3.9999999999999998E-7</v>
      </c>
      <c r="Q624" s="20">
        <v>8.2716045024396993E-3</v>
      </c>
      <c r="R624" s="22">
        <v>3.0246911898227399E-4</v>
      </c>
      <c r="S624" s="25">
        <f>Q623-Q624</f>
        <v>0.39228395051432829</v>
      </c>
      <c r="T624" s="25">
        <f>R623-R624</f>
        <v>2.9071605056267925E-2</v>
      </c>
      <c r="U624" s="25"/>
      <c r="V624" s="25"/>
      <c r="W624" s="25"/>
    </row>
    <row r="625" spans="1:26" x14ac:dyDescent="0.25">
      <c r="A625" s="17">
        <v>2018</v>
      </c>
      <c r="B625" s="17">
        <v>3065</v>
      </c>
      <c r="C625" s="18" t="s">
        <v>16</v>
      </c>
      <c r="D625" s="19">
        <v>43375</v>
      </c>
      <c r="E625" s="17">
        <v>7980</v>
      </c>
      <c r="F625" s="18" t="s">
        <v>17</v>
      </c>
      <c r="G625" s="18" t="s">
        <v>18</v>
      </c>
      <c r="H625" s="18" t="s">
        <v>32</v>
      </c>
      <c r="I625" s="17">
        <v>1999</v>
      </c>
      <c r="J625" s="17">
        <v>350</v>
      </c>
      <c r="K625" s="17">
        <v>121</v>
      </c>
      <c r="L625" s="17">
        <v>0.7</v>
      </c>
      <c r="M625" s="20">
        <v>6.54</v>
      </c>
      <c r="N625" s="21">
        <v>1.4999999999999999E-4</v>
      </c>
      <c r="O625" s="22">
        <v>0.30399999999999999</v>
      </c>
      <c r="P625" s="23">
        <v>2.2099999999999998E-5</v>
      </c>
      <c r="Q625" s="20">
        <v>0.25488425562770101</v>
      </c>
      <c r="R625" s="22">
        <v>1.6000195152625601E-2</v>
      </c>
      <c r="S625" s="25"/>
      <c r="T625" s="25"/>
      <c r="U625" s="38">
        <f>S625/365</f>
        <v>0</v>
      </c>
      <c r="V625" s="38">
        <f>T625/365</f>
        <v>0</v>
      </c>
      <c r="W625" s="38">
        <f>V625*0.92</f>
        <v>0</v>
      </c>
      <c r="X625" s="25">
        <f>LOOKUP(G625,'Load Factor Adjustment'!$A$2:$A$15,'Load Factor Adjustment'!$D$2:$D$15)</f>
        <v>0.68571428571428572</v>
      </c>
      <c r="Y625" s="38">
        <f>U625*X625</f>
        <v>0</v>
      </c>
      <c r="Z625" s="38">
        <f>W625*X625</f>
        <v>0</v>
      </c>
    </row>
    <row r="626" spans="1:26" x14ac:dyDescent="0.25">
      <c r="A626" s="17">
        <v>2018</v>
      </c>
      <c r="B626" s="17">
        <v>3065</v>
      </c>
      <c r="C626" s="18" t="s">
        <v>16</v>
      </c>
      <c r="D626" s="19">
        <v>43375</v>
      </c>
      <c r="E626" s="17">
        <v>7981</v>
      </c>
      <c r="F626" s="18" t="s">
        <v>20</v>
      </c>
      <c r="G626" s="18" t="s">
        <v>18</v>
      </c>
      <c r="H626" s="18" t="s">
        <v>42</v>
      </c>
      <c r="I626" s="17">
        <v>2018</v>
      </c>
      <c r="J626" s="17">
        <v>350</v>
      </c>
      <c r="K626" s="17">
        <v>115</v>
      </c>
      <c r="L626" s="17">
        <v>0.7</v>
      </c>
      <c r="M626" s="20">
        <v>0.26</v>
      </c>
      <c r="N626" s="21">
        <v>3.9999999999999998E-6</v>
      </c>
      <c r="O626" s="22">
        <v>8.9999999999999993E-3</v>
      </c>
      <c r="P626" s="23">
        <v>3.9999999999999998E-7</v>
      </c>
      <c r="Q626" s="20">
        <v>8.2922449324218193E-3</v>
      </c>
      <c r="R626" s="22">
        <v>3.0125384111596699E-4</v>
      </c>
      <c r="S626" s="25">
        <f>Q625-Q626</f>
        <v>0.2465920106952792</v>
      </c>
      <c r="T626" s="25">
        <f>R625-R626</f>
        <v>1.5698941311509635E-2</v>
      </c>
      <c r="U626" s="25"/>
      <c r="V626" s="25"/>
      <c r="W626" s="25"/>
    </row>
    <row r="627" spans="1:26" x14ac:dyDescent="0.25">
      <c r="A627" s="17">
        <v>2018</v>
      </c>
      <c r="B627" s="17">
        <v>2977</v>
      </c>
      <c r="C627" s="18" t="s">
        <v>26</v>
      </c>
      <c r="D627" s="19">
        <v>43382</v>
      </c>
      <c r="E627" s="17">
        <v>7844</v>
      </c>
      <c r="F627" s="18" t="s">
        <v>17</v>
      </c>
      <c r="G627" s="18" t="s">
        <v>18</v>
      </c>
      <c r="H627" s="18" t="s">
        <v>19</v>
      </c>
      <c r="I627" s="17">
        <v>1986</v>
      </c>
      <c r="J627" s="17">
        <v>200</v>
      </c>
      <c r="K627" s="17">
        <v>50</v>
      </c>
      <c r="L627" s="17">
        <v>0.7</v>
      </c>
      <c r="M627" s="20">
        <v>6.51</v>
      </c>
      <c r="N627" s="21">
        <v>9.7999999999999997E-5</v>
      </c>
      <c r="O627" s="22">
        <v>0.54700000000000004</v>
      </c>
      <c r="P627" s="23">
        <v>4.2400000000000001E-5</v>
      </c>
      <c r="Q627" s="20">
        <v>5.58271611262562E-2</v>
      </c>
      <c r="R627" s="22">
        <v>6.6416664308027503E-3</v>
      </c>
      <c r="S627" s="25"/>
      <c r="T627" s="25"/>
      <c r="U627" s="38">
        <f>S627/365</f>
        <v>0</v>
      </c>
      <c r="V627" s="38">
        <f>T627/365</f>
        <v>0</v>
      </c>
      <c r="W627" s="38">
        <f>V627*0.92</f>
        <v>0</v>
      </c>
      <c r="X627" s="25">
        <f>LOOKUP(G627,'Load Factor Adjustment'!$A$2:$A$15,'Load Factor Adjustment'!$D$2:$D$15)</f>
        <v>0.68571428571428572</v>
      </c>
      <c r="Y627" s="38">
        <f>U627*X627</f>
        <v>0</v>
      </c>
      <c r="Z627" s="38">
        <f>W627*X627</f>
        <v>0</v>
      </c>
    </row>
    <row r="628" spans="1:26" x14ac:dyDescent="0.25">
      <c r="A628" s="17">
        <v>2018</v>
      </c>
      <c r="B628" s="17">
        <v>2977</v>
      </c>
      <c r="C628" s="18" t="s">
        <v>26</v>
      </c>
      <c r="D628" s="19">
        <v>43382</v>
      </c>
      <c r="E628" s="17">
        <v>7845</v>
      </c>
      <c r="F628" s="18" t="s">
        <v>20</v>
      </c>
      <c r="G628" s="18" t="s">
        <v>18</v>
      </c>
      <c r="H628" s="18" t="s">
        <v>42</v>
      </c>
      <c r="I628" s="17">
        <v>2018</v>
      </c>
      <c r="J628" s="17">
        <v>200</v>
      </c>
      <c r="K628" s="17">
        <v>56</v>
      </c>
      <c r="L628" s="17">
        <v>0.7</v>
      </c>
      <c r="M628" s="20">
        <v>2.74</v>
      </c>
      <c r="N628" s="21">
        <v>3.6000000000000001E-5</v>
      </c>
      <c r="O628" s="22">
        <v>8.9999999999999993E-3</v>
      </c>
      <c r="P628" s="23">
        <v>8.9999999999999996E-7</v>
      </c>
      <c r="Q628" s="20">
        <v>2.3990123141661299E-2</v>
      </c>
      <c r="R628" s="22">
        <v>8.5555550534258294E-5</v>
      </c>
      <c r="S628" s="25">
        <f>Q627-Q628</f>
        <v>3.1837037984594904E-2</v>
      </c>
      <c r="T628" s="25">
        <f>R627-R628</f>
        <v>6.5561108802684922E-3</v>
      </c>
      <c r="U628" s="25"/>
      <c r="V628" s="25"/>
      <c r="W628" s="25"/>
    </row>
    <row r="629" spans="1:26" x14ac:dyDescent="0.25">
      <c r="A629" s="17">
        <v>2018</v>
      </c>
      <c r="B629" s="17">
        <v>3025</v>
      </c>
      <c r="C629" s="18" t="s">
        <v>25</v>
      </c>
      <c r="D629" s="19">
        <v>43382</v>
      </c>
      <c r="E629" s="17">
        <v>7915</v>
      </c>
      <c r="F629" s="18" t="s">
        <v>17</v>
      </c>
      <c r="G629" s="18" t="s">
        <v>18</v>
      </c>
      <c r="H629" s="18" t="s">
        <v>19</v>
      </c>
      <c r="I629" s="17">
        <v>1980</v>
      </c>
      <c r="J629" s="17">
        <v>400</v>
      </c>
      <c r="K629" s="17">
        <v>72</v>
      </c>
      <c r="L629" s="17">
        <v>0.7</v>
      </c>
      <c r="M629" s="20">
        <v>12.09</v>
      </c>
      <c r="N629" s="21">
        <v>2.7999999999999998E-4</v>
      </c>
      <c r="O629" s="22">
        <v>0.60499999999999998</v>
      </c>
      <c r="P629" s="23">
        <v>4.3999999999999999E-5</v>
      </c>
      <c r="Q629" s="20">
        <v>0.34333333287151602</v>
      </c>
      <c r="R629" s="22">
        <v>2.5177777864500199E-2</v>
      </c>
      <c r="S629" s="25"/>
      <c r="T629" s="25"/>
      <c r="U629" s="38">
        <f>S629/365</f>
        <v>0</v>
      </c>
      <c r="V629" s="38">
        <f>T629/365</f>
        <v>0</v>
      </c>
      <c r="W629" s="38">
        <f>V629*0.92</f>
        <v>0</v>
      </c>
      <c r="X629" s="25">
        <f>LOOKUP(G629,'Load Factor Adjustment'!$A$2:$A$15,'Load Factor Adjustment'!$D$2:$D$15)</f>
        <v>0.68571428571428572</v>
      </c>
      <c r="Y629" s="38">
        <f>U629*X629</f>
        <v>0</v>
      </c>
      <c r="Z629" s="38">
        <f>W629*X629</f>
        <v>0</v>
      </c>
    </row>
    <row r="630" spans="1:26" x14ac:dyDescent="0.25">
      <c r="A630" s="17">
        <v>2018</v>
      </c>
      <c r="B630" s="17">
        <v>3025</v>
      </c>
      <c r="C630" s="18" t="s">
        <v>25</v>
      </c>
      <c r="D630" s="19">
        <v>43382</v>
      </c>
      <c r="E630" s="17">
        <v>7916</v>
      </c>
      <c r="F630" s="18" t="s">
        <v>20</v>
      </c>
      <c r="G630" s="18" t="s">
        <v>18</v>
      </c>
      <c r="H630" s="18" t="s">
        <v>42</v>
      </c>
      <c r="I630" s="17">
        <v>2018</v>
      </c>
      <c r="J630" s="17">
        <v>400</v>
      </c>
      <c r="K630" s="17">
        <v>84</v>
      </c>
      <c r="L630" s="17">
        <v>0.7</v>
      </c>
      <c r="M630" s="20">
        <v>2.74</v>
      </c>
      <c r="N630" s="21">
        <v>3.6000000000000001E-5</v>
      </c>
      <c r="O630" s="22">
        <v>0.112</v>
      </c>
      <c r="P630" s="23">
        <v>7.9999999999999996E-6</v>
      </c>
      <c r="Q630" s="20">
        <v>7.2903702775435494E-2</v>
      </c>
      <c r="R630" s="22">
        <v>3.3185185505849001E-3</v>
      </c>
      <c r="S630" s="25">
        <f>Q629-Q630</f>
        <v>0.27042963009608051</v>
      </c>
      <c r="T630" s="25">
        <f>R629-R630</f>
        <v>2.1859259313915299E-2</v>
      </c>
      <c r="U630" s="25"/>
      <c r="V630" s="25"/>
      <c r="W630" s="25"/>
    </row>
    <row r="631" spans="1:26" x14ac:dyDescent="0.25">
      <c r="A631" s="17">
        <v>2018</v>
      </c>
      <c r="B631" s="17">
        <v>3044</v>
      </c>
      <c r="C631" s="18" t="s">
        <v>16</v>
      </c>
      <c r="D631" s="19">
        <v>43384</v>
      </c>
      <c r="E631" s="17">
        <v>7877</v>
      </c>
      <c r="F631" s="18" t="s">
        <v>17</v>
      </c>
      <c r="G631" s="18" t="s">
        <v>18</v>
      </c>
      <c r="H631" s="18" t="s">
        <v>19</v>
      </c>
      <c r="I631" s="17">
        <v>1984</v>
      </c>
      <c r="J631" s="17">
        <v>650</v>
      </c>
      <c r="K631" s="17">
        <v>211</v>
      </c>
      <c r="L631" s="17">
        <v>0.7</v>
      </c>
      <c r="M631" s="20">
        <v>10.23</v>
      </c>
      <c r="N631" s="21">
        <v>2.4000000000000001E-4</v>
      </c>
      <c r="O631" s="22">
        <v>0.39600000000000002</v>
      </c>
      <c r="P631" s="23">
        <v>2.8799999999999999E-5</v>
      </c>
      <c r="Q631" s="20">
        <v>1.3873737628233</v>
      </c>
      <c r="R631" s="22">
        <v>7.8480275197871499E-2</v>
      </c>
      <c r="S631" s="25"/>
      <c r="T631" s="25"/>
      <c r="U631" s="38">
        <f>S631/365</f>
        <v>0</v>
      </c>
      <c r="V631" s="38">
        <f>T631/365</f>
        <v>0</v>
      </c>
      <c r="W631" s="38">
        <f>V631*0.92</f>
        <v>0</v>
      </c>
      <c r="X631" s="25">
        <f>LOOKUP(G631,'Load Factor Adjustment'!$A$2:$A$15,'Load Factor Adjustment'!$D$2:$D$15)</f>
        <v>0.68571428571428572</v>
      </c>
      <c r="Y631" s="38">
        <f>U631*X631</f>
        <v>0</v>
      </c>
      <c r="Z631" s="38">
        <f>W631*X631</f>
        <v>0</v>
      </c>
    </row>
    <row r="632" spans="1:26" x14ac:dyDescent="0.25">
      <c r="A632" s="17">
        <v>2018</v>
      </c>
      <c r="B632" s="17">
        <v>3044</v>
      </c>
      <c r="C632" s="18" t="s">
        <v>16</v>
      </c>
      <c r="D632" s="19">
        <v>43384</v>
      </c>
      <c r="E632" s="17">
        <v>7878</v>
      </c>
      <c r="F632" s="18" t="s">
        <v>20</v>
      </c>
      <c r="G632" s="18" t="s">
        <v>18</v>
      </c>
      <c r="H632" s="18" t="s">
        <v>42</v>
      </c>
      <c r="I632" s="17">
        <v>2018</v>
      </c>
      <c r="J632" s="17">
        <v>650</v>
      </c>
      <c r="K632" s="17">
        <v>245</v>
      </c>
      <c r="L632" s="17">
        <v>0.7</v>
      </c>
      <c r="M632" s="20">
        <v>0.26</v>
      </c>
      <c r="N632" s="21">
        <v>3.5999999999999998E-6</v>
      </c>
      <c r="O632" s="22">
        <v>8.9999999999999993E-3</v>
      </c>
      <c r="P632" s="23">
        <v>2.9999999999999999E-7</v>
      </c>
      <c r="Q632" s="20">
        <v>3.3385974299879599E-2</v>
      </c>
      <c r="R632" s="22">
        <v>1.2257088477943001E-3</v>
      </c>
      <c r="S632" s="25">
        <f>Q631-Q632</f>
        <v>1.3539877885234204</v>
      </c>
      <c r="T632" s="25">
        <f>R631-R632</f>
        <v>7.72545663500772E-2</v>
      </c>
      <c r="U632" s="25"/>
      <c r="V632" s="25"/>
      <c r="W632" s="25"/>
    </row>
    <row r="633" spans="1:26" x14ac:dyDescent="0.25">
      <c r="A633" s="17">
        <v>2018</v>
      </c>
      <c r="B633" s="17">
        <v>3119</v>
      </c>
      <c r="C633" s="18" t="s">
        <v>23</v>
      </c>
      <c r="D633" s="19">
        <v>43384</v>
      </c>
      <c r="E633" s="17">
        <v>8069</v>
      </c>
      <c r="F633" s="18" t="s">
        <v>17</v>
      </c>
      <c r="G633" s="18" t="s">
        <v>18</v>
      </c>
      <c r="H633" s="18" t="s">
        <v>19</v>
      </c>
      <c r="I633" s="17">
        <v>1981</v>
      </c>
      <c r="J633" s="17">
        <v>450</v>
      </c>
      <c r="K633" s="17">
        <v>88</v>
      </c>
      <c r="L633" s="17">
        <v>0.7</v>
      </c>
      <c r="M633" s="20">
        <v>12.09</v>
      </c>
      <c r="N633" s="21">
        <v>2.7999999999999998E-4</v>
      </c>
      <c r="O633" s="22">
        <v>0.60499999999999998</v>
      </c>
      <c r="P633" s="23">
        <v>4.3999999999999999E-5</v>
      </c>
      <c r="Q633" s="20">
        <v>0.47208333269833402</v>
      </c>
      <c r="R633" s="22">
        <v>3.46194445636877E-2</v>
      </c>
      <c r="S633" s="25"/>
      <c r="T633" s="25"/>
      <c r="U633" s="38">
        <f>S633/365</f>
        <v>0</v>
      </c>
      <c r="V633" s="38">
        <f>T633/365</f>
        <v>0</v>
      </c>
      <c r="W633" s="38">
        <f>V633*0.92</f>
        <v>0</v>
      </c>
      <c r="X633" s="25">
        <f>LOOKUP(G633,'Load Factor Adjustment'!$A$2:$A$15,'Load Factor Adjustment'!$D$2:$D$15)</f>
        <v>0.68571428571428572</v>
      </c>
      <c r="Y633" s="38">
        <f>U633*X633</f>
        <v>0</v>
      </c>
      <c r="Z633" s="38">
        <f>W633*X633</f>
        <v>0</v>
      </c>
    </row>
    <row r="634" spans="1:26" x14ac:dyDescent="0.25">
      <c r="A634" s="17">
        <v>2018</v>
      </c>
      <c r="B634" s="17">
        <v>3119</v>
      </c>
      <c r="C634" s="18" t="s">
        <v>23</v>
      </c>
      <c r="D634" s="19">
        <v>43384</v>
      </c>
      <c r="E634" s="17">
        <v>8070</v>
      </c>
      <c r="F634" s="18" t="s">
        <v>20</v>
      </c>
      <c r="G634" s="18" t="s">
        <v>18</v>
      </c>
      <c r="H634" s="18" t="s">
        <v>42</v>
      </c>
      <c r="I634" s="17">
        <v>2018</v>
      </c>
      <c r="J634" s="17">
        <v>450</v>
      </c>
      <c r="K634" s="17">
        <v>100</v>
      </c>
      <c r="L634" s="17">
        <v>0.7</v>
      </c>
      <c r="M634" s="20">
        <v>0.26</v>
      </c>
      <c r="N634" s="21">
        <v>3.9999999999999998E-6</v>
      </c>
      <c r="O634" s="22">
        <v>8.9999999999999993E-3</v>
      </c>
      <c r="P634" s="23">
        <v>3.9999999999999998E-7</v>
      </c>
      <c r="Q634" s="20">
        <v>9.3402772867879E-3</v>
      </c>
      <c r="R634" s="22">
        <v>3.4374998105872598E-4</v>
      </c>
      <c r="S634" s="25">
        <f>Q633-Q634</f>
        <v>0.46274305541154614</v>
      </c>
      <c r="T634" s="25">
        <f>R633-R634</f>
        <v>3.4275694582628975E-2</v>
      </c>
      <c r="U634" s="25"/>
      <c r="V634" s="25"/>
      <c r="W634" s="25"/>
    </row>
    <row r="635" spans="1:26" x14ac:dyDescent="0.25">
      <c r="A635" s="17">
        <v>2017</v>
      </c>
      <c r="B635" s="17">
        <v>3026</v>
      </c>
      <c r="C635" s="18" t="s">
        <v>25</v>
      </c>
      <c r="D635" s="19">
        <v>43385</v>
      </c>
      <c r="E635" s="17">
        <v>7913</v>
      </c>
      <c r="F635" s="18" t="s">
        <v>17</v>
      </c>
      <c r="G635" s="18" t="s">
        <v>18</v>
      </c>
      <c r="H635" s="18" t="s">
        <v>19</v>
      </c>
      <c r="I635" s="17">
        <v>1979</v>
      </c>
      <c r="J635" s="17">
        <v>450</v>
      </c>
      <c r="K635" s="17">
        <v>192</v>
      </c>
      <c r="L635" s="17">
        <v>0.7</v>
      </c>
      <c r="M635" s="20">
        <v>11.16</v>
      </c>
      <c r="N635" s="21">
        <v>2.5999999999999998E-4</v>
      </c>
      <c r="O635" s="22">
        <v>0.39600000000000002</v>
      </c>
      <c r="P635" s="23">
        <v>2.8799999999999999E-5</v>
      </c>
      <c r="Q635" s="20">
        <v>0.95199997418125504</v>
      </c>
      <c r="R635" s="22">
        <v>4.94399983747437E-2</v>
      </c>
      <c r="S635" s="25"/>
      <c r="T635" s="25"/>
      <c r="U635" s="38">
        <f>S635/365</f>
        <v>0</v>
      </c>
      <c r="V635" s="38">
        <f>T635/365</f>
        <v>0</v>
      </c>
      <c r="W635" s="38">
        <f>V635*0.92</f>
        <v>0</v>
      </c>
      <c r="X635" s="25">
        <f>LOOKUP(G635,'Load Factor Adjustment'!$A$2:$A$15,'Load Factor Adjustment'!$D$2:$D$15)</f>
        <v>0.68571428571428572</v>
      </c>
      <c r="Y635" s="38">
        <f>U635*X635</f>
        <v>0</v>
      </c>
      <c r="Z635" s="38">
        <f>W635*X635</f>
        <v>0</v>
      </c>
    </row>
    <row r="636" spans="1:26" x14ac:dyDescent="0.25">
      <c r="A636" s="17">
        <v>2017</v>
      </c>
      <c r="B636" s="17">
        <v>3026</v>
      </c>
      <c r="C636" s="18" t="s">
        <v>25</v>
      </c>
      <c r="D636" s="19">
        <v>43385</v>
      </c>
      <c r="E636" s="17">
        <v>7914</v>
      </c>
      <c r="F636" s="18" t="s">
        <v>20</v>
      </c>
      <c r="G636" s="18" t="s">
        <v>18</v>
      </c>
      <c r="H636" s="18" t="s">
        <v>42</v>
      </c>
      <c r="I636" s="17">
        <v>2016</v>
      </c>
      <c r="J636" s="17">
        <v>450</v>
      </c>
      <c r="K636" s="17">
        <v>106</v>
      </c>
      <c r="L636" s="17">
        <v>0.7</v>
      </c>
      <c r="M636" s="20">
        <v>2.3199999999999998</v>
      </c>
      <c r="N636" s="21">
        <v>3.0000000000000001E-5</v>
      </c>
      <c r="O636" s="22">
        <v>0.112</v>
      </c>
      <c r="P636" s="23">
        <v>7.9999999999999996E-6</v>
      </c>
      <c r="Q636" s="20">
        <v>8.7873259872619694E-2</v>
      </c>
      <c r="R636" s="22">
        <v>4.7847222663055904E-3</v>
      </c>
      <c r="S636" s="25">
        <f>Q635-Q636</f>
        <v>0.8641267143086353</v>
      </c>
      <c r="T636" s="25">
        <f>R635-R636</f>
        <v>4.4655276108438113E-2</v>
      </c>
      <c r="U636" s="25"/>
      <c r="V636" s="25"/>
      <c r="W636" s="25"/>
    </row>
    <row r="637" spans="1:26" x14ac:dyDescent="0.25">
      <c r="A637" s="17">
        <v>2018</v>
      </c>
      <c r="B637" s="17">
        <v>2976</v>
      </c>
      <c r="C637" s="18" t="s">
        <v>26</v>
      </c>
      <c r="D637" s="19">
        <v>43389</v>
      </c>
      <c r="E637" s="17">
        <v>7846</v>
      </c>
      <c r="F637" s="18" t="s">
        <v>17</v>
      </c>
      <c r="G637" s="18" t="s">
        <v>18</v>
      </c>
      <c r="H637" s="18" t="s">
        <v>19</v>
      </c>
      <c r="I637" s="17">
        <v>1990</v>
      </c>
      <c r="J637" s="17">
        <v>800</v>
      </c>
      <c r="K637" s="17">
        <v>82</v>
      </c>
      <c r="L637" s="17">
        <v>0.7</v>
      </c>
      <c r="M637" s="20">
        <v>8.17</v>
      </c>
      <c r="N637" s="21">
        <v>1.9000000000000001E-4</v>
      </c>
      <c r="O637" s="22">
        <v>0.47899999999999998</v>
      </c>
      <c r="P637" s="23">
        <v>3.6100000000000003E-5</v>
      </c>
      <c r="Q637" s="20">
        <v>0.52895061585153702</v>
      </c>
      <c r="R637" s="22">
        <v>4.6173084768260403E-2</v>
      </c>
      <c r="S637" s="25"/>
      <c r="T637" s="25"/>
      <c r="U637" s="38">
        <f>S637/365</f>
        <v>0</v>
      </c>
      <c r="V637" s="38">
        <f>T637/365</f>
        <v>0</v>
      </c>
      <c r="W637" s="38">
        <f>V637*0.92</f>
        <v>0</v>
      </c>
      <c r="X637" s="25">
        <f>LOOKUP(G637,'Load Factor Adjustment'!$A$2:$A$15,'Load Factor Adjustment'!$D$2:$D$15)</f>
        <v>0.68571428571428572</v>
      </c>
      <c r="Y637" s="38">
        <f>U637*X637</f>
        <v>0</v>
      </c>
      <c r="Z637" s="38">
        <f>W637*X637</f>
        <v>0</v>
      </c>
    </row>
    <row r="638" spans="1:26" x14ac:dyDescent="0.25">
      <c r="A638" s="17">
        <v>2018</v>
      </c>
      <c r="B638" s="17">
        <v>2976</v>
      </c>
      <c r="C638" s="18" t="s">
        <v>26</v>
      </c>
      <c r="D638" s="19">
        <v>43389</v>
      </c>
      <c r="E638" s="17">
        <v>7847</v>
      </c>
      <c r="F638" s="18" t="s">
        <v>20</v>
      </c>
      <c r="G638" s="18" t="s">
        <v>18</v>
      </c>
      <c r="H638" s="18" t="s">
        <v>42</v>
      </c>
      <c r="I638" s="17">
        <v>2018</v>
      </c>
      <c r="J638" s="17">
        <v>800</v>
      </c>
      <c r="K638" s="17">
        <v>100</v>
      </c>
      <c r="L638" s="17">
        <v>0.7</v>
      </c>
      <c r="M638" s="20">
        <v>0.26</v>
      </c>
      <c r="N638" s="21">
        <v>3.9999999999999998E-6</v>
      </c>
      <c r="O638" s="22">
        <v>8.9999999999999993E-3</v>
      </c>
      <c r="P638" s="23">
        <v>3.9999999999999998E-7</v>
      </c>
      <c r="Q638" s="20">
        <v>1.7037036155716601E-2</v>
      </c>
      <c r="R638" s="22">
        <v>6.5432095375004E-4</v>
      </c>
      <c r="S638" s="25">
        <f>Q637-Q638</f>
        <v>0.51191357969582041</v>
      </c>
      <c r="T638" s="25">
        <f>R637-R638</f>
        <v>4.5518763814510366E-2</v>
      </c>
      <c r="U638" s="25"/>
      <c r="V638" s="25"/>
      <c r="W638" s="25"/>
    </row>
    <row r="639" spans="1:26" x14ac:dyDescent="0.25">
      <c r="A639" s="17">
        <v>2018</v>
      </c>
      <c r="B639" s="17">
        <v>2973</v>
      </c>
      <c r="C639" s="18" t="s">
        <v>27</v>
      </c>
      <c r="D639" s="19">
        <v>43390</v>
      </c>
      <c r="E639" s="17">
        <v>7830</v>
      </c>
      <c r="F639" s="18" t="s">
        <v>17</v>
      </c>
      <c r="G639" s="18" t="s">
        <v>18</v>
      </c>
      <c r="H639" s="18" t="s">
        <v>19</v>
      </c>
      <c r="I639" s="17">
        <v>1979</v>
      </c>
      <c r="J639" s="17">
        <v>500</v>
      </c>
      <c r="K639" s="17">
        <v>55</v>
      </c>
      <c r="L639" s="17">
        <v>0.7</v>
      </c>
      <c r="M639" s="20">
        <v>12.09</v>
      </c>
      <c r="N639" s="21">
        <v>2.7999999999999998E-4</v>
      </c>
      <c r="O639" s="22">
        <v>0.60499999999999998</v>
      </c>
      <c r="P639" s="23">
        <v>4.3999999999999999E-5</v>
      </c>
      <c r="Q639" s="20">
        <v>0.32783564770717599</v>
      </c>
      <c r="R639" s="22">
        <v>2.4041280947005399E-2</v>
      </c>
      <c r="S639" s="25"/>
      <c r="T639" s="25"/>
      <c r="U639" s="38">
        <f>S639/365</f>
        <v>0</v>
      </c>
      <c r="V639" s="38">
        <f>T639/365</f>
        <v>0</v>
      </c>
      <c r="W639" s="38">
        <f>V639*0.92</f>
        <v>0</v>
      </c>
      <c r="X639" s="25">
        <f>LOOKUP(G639,'Load Factor Adjustment'!$A$2:$A$15,'Load Factor Adjustment'!$D$2:$D$15)</f>
        <v>0.68571428571428572</v>
      </c>
      <c r="Y639" s="38">
        <f>U639*X639</f>
        <v>0</v>
      </c>
      <c r="Z639" s="38">
        <f>W639*X639</f>
        <v>0</v>
      </c>
    </row>
    <row r="640" spans="1:26" x14ac:dyDescent="0.25">
      <c r="A640" s="17">
        <v>2018</v>
      </c>
      <c r="B640" s="17">
        <v>2973</v>
      </c>
      <c r="C640" s="18" t="s">
        <v>27</v>
      </c>
      <c r="D640" s="19">
        <v>43390</v>
      </c>
      <c r="E640" s="17">
        <v>7831</v>
      </c>
      <c r="F640" s="18" t="s">
        <v>20</v>
      </c>
      <c r="G640" s="18" t="s">
        <v>18</v>
      </c>
      <c r="H640" s="18" t="s">
        <v>42</v>
      </c>
      <c r="I640" s="17">
        <v>2017</v>
      </c>
      <c r="J640" s="17">
        <v>500</v>
      </c>
      <c r="K640" s="17">
        <v>60</v>
      </c>
      <c r="L640" s="17">
        <v>0.7</v>
      </c>
      <c r="M640" s="20">
        <v>2.74</v>
      </c>
      <c r="N640" s="21">
        <v>3.6000000000000001E-5</v>
      </c>
      <c r="O640" s="22">
        <v>8.9999999999999993E-3</v>
      </c>
      <c r="P640" s="23">
        <v>8.9999999999999996E-7</v>
      </c>
      <c r="Q640" s="20">
        <v>6.5509258438090398E-2</v>
      </c>
      <c r="R640" s="22">
        <v>2.6041665181618801E-4</v>
      </c>
      <c r="S640" s="25">
        <f>Q639-Q640</f>
        <v>0.26232638926908558</v>
      </c>
      <c r="T640" s="25">
        <f>R639-R640</f>
        <v>2.3780864295189212E-2</v>
      </c>
      <c r="U640" s="25"/>
      <c r="V640" s="25"/>
      <c r="W640" s="25"/>
    </row>
    <row r="641" spans="1:26" x14ac:dyDescent="0.25">
      <c r="A641" s="17">
        <v>2018</v>
      </c>
      <c r="B641" s="17">
        <v>3024</v>
      </c>
      <c r="C641" s="18" t="s">
        <v>25</v>
      </c>
      <c r="D641" s="19">
        <v>43390</v>
      </c>
      <c r="E641" s="17">
        <v>7917</v>
      </c>
      <c r="F641" s="18" t="s">
        <v>17</v>
      </c>
      <c r="G641" s="18" t="s">
        <v>18</v>
      </c>
      <c r="H641" s="18" t="s">
        <v>19</v>
      </c>
      <c r="I641" s="17">
        <v>1976</v>
      </c>
      <c r="J641" s="17">
        <v>300</v>
      </c>
      <c r="K641" s="17">
        <v>300</v>
      </c>
      <c r="L641" s="17">
        <v>0.7</v>
      </c>
      <c r="M641" s="20">
        <v>11.16</v>
      </c>
      <c r="N641" s="21">
        <v>2.5999999999999998E-4</v>
      </c>
      <c r="O641" s="22">
        <v>0.39600000000000002</v>
      </c>
      <c r="P641" s="23">
        <v>2.8799999999999999E-5</v>
      </c>
      <c r="Q641" s="20">
        <v>0.99166663977213998</v>
      </c>
      <c r="R641" s="22">
        <v>5.1499998307024702E-2</v>
      </c>
      <c r="S641" s="25"/>
      <c r="T641" s="25"/>
      <c r="U641" s="38">
        <f>S641/365</f>
        <v>0</v>
      </c>
      <c r="V641" s="38">
        <f>T641/365</f>
        <v>0</v>
      </c>
      <c r="W641" s="38">
        <f>V641*0.92</f>
        <v>0</v>
      </c>
      <c r="X641" s="25">
        <f>LOOKUP(G641,'Load Factor Adjustment'!$A$2:$A$15,'Load Factor Adjustment'!$D$2:$D$15)</f>
        <v>0.68571428571428572</v>
      </c>
      <c r="Y641" s="38">
        <f>U641*X641</f>
        <v>0</v>
      </c>
      <c r="Z641" s="38">
        <f>W641*X641</f>
        <v>0</v>
      </c>
    </row>
    <row r="642" spans="1:26" x14ac:dyDescent="0.25">
      <c r="A642" s="17">
        <v>2018</v>
      </c>
      <c r="B642" s="17">
        <v>3024</v>
      </c>
      <c r="C642" s="18" t="s">
        <v>25</v>
      </c>
      <c r="D642" s="19">
        <v>43390</v>
      </c>
      <c r="E642" s="17">
        <v>7918</v>
      </c>
      <c r="F642" s="18" t="s">
        <v>20</v>
      </c>
      <c r="G642" s="18" t="s">
        <v>18</v>
      </c>
      <c r="H642" s="18" t="s">
        <v>42</v>
      </c>
      <c r="I642" s="17">
        <v>2018</v>
      </c>
      <c r="J642" s="17">
        <v>300</v>
      </c>
      <c r="K642" s="17">
        <v>370</v>
      </c>
      <c r="L642" s="17">
        <v>0.7</v>
      </c>
      <c r="M642" s="20">
        <v>0.26</v>
      </c>
      <c r="N642" s="21">
        <v>3.5999999999999998E-6</v>
      </c>
      <c r="O642" s="22">
        <v>8.9999999999999993E-3</v>
      </c>
      <c r="P642" s="23">
        <v>2.9999999999999999E-7</v>
      </c>
      <c r="Q642" s="20">
        <v>2.2731017301754999E-2</v>
      </c>
      <c r="R642" s="22">
        <v>8.0937495439699998E-4</v>
      </c>
      <c r="S642" s="25">
        <f>Q641-Q642</f>
        <v>0.96893562247038501</v>
      </c>
      <c r="T642" s="25">
        <f>R641-R642</f>
        <v>5.0690623352627702E-2</v>
      </c>
      <c r="U642" s="25"/>
      <c r="V642" s="25"/>
      <c r="W642" s="25"/>
    </row>
    <row r="643" spans="1:26" x14ac:dyDescent="0.25">
      <c r="A643" s="17">
        <v>2018</v>
      </c>
      <c r="B643" s="17">
        <v>2972</v>
      </c>
      <c r="C643" s="18" t="s">
        <v>27</v>
      </c>
      <c r="D643" s="19">
        <v>43391</v>
      </c>
      <c r="E643" s="17">
        <v>7828</v>
      </c>
      <c r="F643" s="18" t="s">
        <v>17</v>
      </c>
      <c r="G643" s="18" t="s">
        <v>18</v>
      </c>
      <c r="H643" s="18" t="s">
        <v>38</v>
      </c>
      <c r="I643" s="17">
        <v>2006</v>
      </c>
      <c r="J643" s="17">
        <v>1200</v>
      </c>
      <c r="K643" s="17">
        <v>40</v>
      </c>
      <c r="L643" s="17">
        <v>0.7</v>
      </c>
      <c r="M643" s="20">
        <v>4.63</v>
      </c>
      <c r="N643" s="21">
        <v>9.2999999999999997E-5</v>
      </c>
      <c r="O643" s="22">
        <v>0.28000000000000003</v>
      </c>
      <c r="P643" s="23">
        <v>2.1800000000000001E-5</v>
      </c>
      <c r="Q643" s="20">
        <v>0.21281481648692799</v>
      </c>
      <c r="R643" s="22">
        <v>2.0059259169768001E-2</v>
      </c>
      <c r="S643" s="25"/>
      <c r="T643" s="25"/>
      <c r="U643" s="38">
        <f>S643/365</f>
        <v>0</v>
      </c>
      <c r="V643" s="38">
        <f>T643/365</f>
        <v>0</v>
      </c>
      <c r="W643" s="38">
        <f>V643*0.92</f>
        <v>0</v>
      </c>
      <c r="X643" s="25">
        <f>LOOKUP(G643,'Load Factor Adjustment'!$A$2:$A$15,'Load Factor Adjustment'!$D$2:$D$15)</f>
        <v>0.68571428571428572</v>
      </c>
      <c r="Y643" s="38">
        <f>U643*X643</f>
        <v>0</v>
      </c>
      <c r="Z643" s="38">
        <f>W643*X643</f>
        <v>0</v>
      </c>
    </row>
    <row r="644" spans="1:26" x14ac:dyDescent="0.25">
      <c r="A644" s="17">
        <v>2018</v>
      </c>
      <c r="B644" s="17">
        <v>2972</v>
      </c>
      <c r="C644" s="18" t="s">
        <v>27</v>
      </c>
      <c r="D644" s="19">
        <v>43391</v>
      </c>
      <c r="E644" s="17">
        <v>7829</v>
      </c>
      <c r="F644" s="18" t="s">
        <v>20</v>
      </c>
      <c r="G644" s="18" t="s">
        <v>18</v>
      </c>
      <c r="H644" s="18" t="s">
        <v>42</v>
      </c>
      <c r="I644" s="17">
        <v>2018</v>
      </c>
      <c r="J644" s="17">
        <v>1200</v>
      </c>
      <c r="K644" s="17">
        <v>45</v>
      </c>
      <c r="L644" s="17">
        <v>0.7</v>
      </c>
      <c r="M644" s="20">
        <v>2.75</v>
      </c>
      <c r="N644" s="21">
        <v>5.7000000000000003E-5</v>
      </c>
      <c r="O644" s="22">
        <v>8.9999999999999993E-3</v>
      </c>
      <c r="P644" s="23">
        <v>9.9999999999999995E-7</v>
      </c>
      <c r="Q644" s="20">
        <v>0.128833331415976</v>
      </c>
      <c r="R644" s="22">
        <v>6.2499997258219999E-4</v>
      </c>
      <c r="S644" s="25">
        <f>Q643-Q644</f>
        <v>8.3981485070951989E-2</v>
      </c>
      <c r="T644" s="25">
        <f>R643-R644</f>
        <v>1.9434259197185801E-2</v>
      </c>
      <c r="U644" s="25"/>
      <c r="V644" s="25"/>
      <c r="W644" s="25"/>
    </row>
    <row r="645" spans="1:26" x14ac:dyDescent="0.25">
      <c r="A645" s="17">
        <v>2018</v>
      </c>
      <c r="B645" s="17">
        <v>2974</v>
      </c>
      <c r="C645" s="18" t="s">
        <v>26</v>
      </c>
      <c r="D645" s="19">
        <v>43395</v>
      </c>
      <c r="E645" s="17">
        <v>7850</v>
      </c>
      <c r="F645" s="18" t="s">
        <v>17</v>
      </c>
      <c r="G645" s="18" t="s">
        <v>18</v>
      </c>
      <c r="H645" s="18" t="s">
        <v>38</v>
      </c>
      <c r="I645" s="17">
        <v>2007</v>
      </c>
      <c r="J645" s="17">
        <v>1000</v>
      </c>
      <c r="K645" s="17">
        <v>74</v>
      </c>
      <c r="L645" s="17">
        <v>0.7</v>
      </c>
      <c r="M645" s="20">
        <v>4.75</v>
      </c>
      <c r="N645" s="21">
        <v>7.1000000000000005E-5</v>
      </c>
      <c r="O645" s="22">
        <v>0.192</v>
      </c>
      <c r="P645" s="23">
        <v>1.4100000000000001E-5</v>
      </c>
      <c r="Q645" s="20">
        <v>0.31986728001631198</v>
      </c>
      <c r="R645" s="22">
        <v>2.0624073848277601E-2</v>
      </c>
      <c r="S645" s="25"/>
      <c r="T645" s="25"/>
      <c r="U645" s="38">
        <f>S645/365</f>
        <v>0</v>
      </c>
      <c r="V645" s="38">
        <f>T645/365</f>
        <v>0</v>
      </c>
      <c r="W645" s="38">
        <f>V645*0.92</f>
        <v>0</v>
      </c>
      <c r="X645" s="25">
        <f>LOOKUP(G645,'Load Factor Adjustment'!$A$2:$A$15,'Load Factor Adjustment'!$D$2:$D$15)</f>
        <v>0.68571428571428572</v>
      </c>
      <c r="Y645" s="38">
        <f>U645*X645</f>
        <v>0</v>
      </c>
      <c r="Z645" s="38">
        <f>W645*X645</f>
        <v>0</v>
      </c>
    </row>
    <row r="646" spans="1:26" x14ac:dyDescent="0.25">
      <c r="A646" s="17">
        <v>2018</v>
      </c>
      <c r="B646" s="17">
        <v>2974</v>
      </c>
      <c r="C646" s="18" t="s">
        <v>26</v>
      </c>
      <c r="D646" s="19">
        <v>43395</v>
      </c>
      <c r="E646" s="17">
        <v>7851</v>
      </c>
      <c r="F646" s="18" t="s">
        <v>20</v>
      </c>
      <c r="G646" s="18" t="s">
        <v>18</v>
      </c>
      <c r="H646" s="18" t="s">
        <v>42</v>
      </c>
      <c r="I646" s="17">
        <v>2017</v>
      </c>
      <c r="J646" s="17">
        <v>1000</v>
      </c>
      <c r="K646" s="17">
        <v>60</v>
      </c>
      <c r="L646" s="17">
        <v>0.7</v>
      </c>
      <c r="M646" s="20">
        <v>2.74</v>
      </c>
      <c r="N646" s="21">
        <v>3.6000000000000001E-5</v>
      </c>
      <c r="O646" s="22">
        <v>8.9999999999999993E-3</v>
      </c>
      <c r="P646" s="23">
        <v>8.9999999999999996E-7</v>
      </c>
      <c r="Q646" s="20">
        <v>0.13518518361926801</v>
      </c>
      <c r="R646" s="22">
        <v>6.2499996563046003E-4</v>
      </c>
      <c r="S646" s="25">
        <f>Q645-Q646</f>
        <v>0.18468209639704397</v>
      </c>
      <c r="T646" s="25">
        <f>R645-R646</f>
        <v>1.9999073882647142E-2</v>
      </c>
      <c r="U646" s="25"/>
      <c r="V646" s="25"/>
      <c r="W646" s="25"/>
    </row>
    <row r="647" spans="1:26" x14ac:dyDescent="0.25">
      <c r="A647" s="17">
        <v>2018</v>
      </c>
      <c r="B647" s="17">
        <v>2975</v>
      </c>
      <c r="C647" s="18" t="s">
        <v>26</v>
      </c>
      <c r="D647" s="19">
        <v>43395</v>
      </c>
      <c r="E647" s="17">
        <v>7848</v>
      </c>
      <c r="F647" s="18" t="s">
        <v>17</v>
      </c>
      <c r="G647" s="18" t="s">
        <v>18</v>
      </c>
      <c r="H647" s="18" t="s">
        <v>32</v>
      </c>
      <c r="I647" s="17">
        <v>2001</v>
      </c>
      <c r="J647" s="17">
        <v>1000</v>
      </c>
      <c r="K647" s="17">
        <v>81</v>
      </c>
      <c r="L647" s="17">
        <v>0.7</v>
      </c>
      <c r="M647" s="20">
        <v>6.54</v>
      </c>
      <c r="N647" s="21">
        <v>1.4999999999999999E-4</v>
      </c>
      <c r="O647" s="22">
        <v>0.55200000000000005</v>
      </c>
      <c r="P647" s="23">
        <v>4.0200000000000001E-5</v>
      </c>
      <c r="Q647" s="20">
        <v>0.52124999408244299</v>
      </c>
      <c r="R647" s="22">
        <v>6.4649998419059995E-2</v>
      </c>
      <c r="S647" s="25"/>
      <c r="T647" s="25"/>
      <c r="U647" s="38">
        <f>S647/365</f>
        <v>0</v>
      </c>
      <c r="V647" s="38">
        <f>T647/365</f>
        <v>0</v>
      </c>
      <c r="W647" s="38">
        <f>V647*0.92</f>
        <v>0</v>
      </c>
      <c r="X647" s="25">
        <f>LOOKUP(G647,'Load Factor Adjustment'!$A$2:$A$15,'Load Factor Adjustment'!$D$2:$D$15)</f>
        <v>0.68571428571428572</v>
      </c>
      <c r="Y647" s="38">
        <f>U647*X647</f>
        <v>0</v>
      </c>
      <c r="Z647" s="38">
        <f>W647*X647</f>
        <v>0</v>
      </c>
    </row>
    <row r="648" spans="1:26" x14ac:dyDescent="0.25">
      <c r="A648" s="17">
        <v>2018</v>
      </c>
      <c r="B648" s="17">
        <v>2975</v>
      </c>
      <c r="C648" s="18" t="s">
        <v>26</v>
      </c>
      <c r="D648" s="19">
        <v>43395</v>
      </c>
      <c r="E648" s="17">
        <v>7849</v>
      </c>
      <c r="F648" s="18" t="s">
        <v>20</v>
      </c>
      <c r="G648" s="18" t="s">
        <v>18</v>
      </c>
      <c r="H648" s="18" t="s">
        <v>42</v>
      </c>
      <c r="I648" s="17">
        <v>2018</v>
      </c>
      <c r="J648" s="17">
        <v>1000</v>
      </c>
      <c r="K648" s="17">
        <v>100</v>
      </c>
      <c r="L648" s="17">
        <v>0.7</v>
      </c>
      <c r="M648" s="20">
        <v>0.26</v>
      </c>
      <c r="N648" s="21">
        <v>3.9999999999999998E-6</v>
      </c>
      <c r="O648" s="22">
        <v>8.9999999999999993E-3</v>
      </c>
      <c r="P648" s="23">
        <v>3.9999999999999998E-7</v>
      </c>
      <c r="Q648" s="20">
        <v>2.1604937163919001E-2</v>
      </c>
      <c r="R648" s="22">
        <v>8.4876538955348205E-4</v>
      </c>
      <c r="S648" s="25">
        <f>Q647-Q648</f>
        <v>0.49964505691852401</v>
      </c>
      <c r="T648" s="25">
        <f>R647-R648</f>
        <v>6.3801233029506507E-2</v>
      </c>
      <c r="U648" s="25"/>
      <c r="V648" s="25"/>
      <c r="W648" s="25"/>
    </row>
    <row r="649" spans="1:26" x14ac:dyDescent="0.25">
      <c r="A649" s="17">
        <v>2018</v>
      </c>
      <c r="B649" s="17">
        <v>3109</v>
      </c>
      <c r="C649" s="18" t="s">
        <v>22</v>
      </c>
      <c r="D649" s="19">
        <v>43395</v>
      </c>
      <c r="E649" s="17">
        <v>8033</v>
      </c>
      <c r="F649" s="18" t="s">
        <v>17</v>
      </c>
      <c r="G649" s="18" t="s">
        <v>18</v>
      </c>
      <c r="H649" s="18" t="s">
        <v>19</v>
      </c>
      <c r="I649" s="17">
        <v>1984</v>
      </c>
      <c r="J649" s="17">
        <v>200</v>
      </c>
      <c r="K649" s="17">
        <v>73</v>
      </c>
      <c r="L649" s="17">
        <v>0.7</v>
      </c>
      <c r="M649" s="20">
        <v>12.09</v>
      </c>
      <c r="N649" s="21">
        <v>2.7999999999999998E-4</v>
      </c>
      <c r="O649" s="22">
        <v>0.60499999999999998</v>
      </c>
      <c r="P649" s="23">
        <v>4.3999999999999999E-5</v>
      </c>
      <c r="Q649" s="20">
        <v>0.160802777415432</v>
      </c>
      <c r="R649" s="22">
        <v>1.0681882779206399E-2</v>
      </c>
      <c r="S649" s="25"/>
      <c r="T649" s="25"/>
      <c r="U649" s="38">
        <f>S649/365</f>
        <v>0</v>
      </c>
      <c r="V649" s="38">
        <f>T649/365</f>
        <v>0</v>
      </c>
      <c r="W649" s="38">
        <f>V649*0.92</f>
        <v>0</v>
      </c>
      <c r="X649" s="25">
        <f>LOOKUP(G649,'Load Factor Adjustment'!$A$2:$A$15,'Load Factor Adjustment'!$D$2:$D$15)</f>
        <v>0.68571428571428572</v>
      </c>
      <c r="Y649" s="38">
        <f>U649*X649</f>
        <v>0</v>
      </c>
      <c r="Z649" s="38">
        <f>W649*X649</f>
        <v>0</v>
      </c>
    </row>
    <row r="650" spans="1:26" x14ac:dyDescent="0.25">
      <c r="A650" s="17">
        <v>2018</v>
      </c>
      <c r="B650" s="17">
        <v>3109</v>
      </c>
      <c r="C650" s="18" t="s">
        <v>22</v>
      </c>
      <c r="D650" s="19">
        <v>43395</v>
      </c>
      <c r="E650" s="17">
        <v>8034</v>
      </c>
      <c r="F650" s="18" t="s">
        <v>20</v>
      </c>
      <c r="G650" s="18" t="s">
        <v>18</v>
      </c>
      <c r="H650" s="18" t="s">
        <v>42</v>
      </c>
      <c r="I650" s="17">
        <v>2017</v>
      </c>
      <c r="J650" s="17">
        <v>200</v>
      </c>
      <c r="K650" s="17">
        <v>74</v>
      </c>
      <c r="L650" s="17">
        <v>0.7</v>
      </c>
      <c r="M650" s="20">
        <v>2.74</v>
      </c>
      <c r="N650" s="21">
        <v>3.6000000000000001E-5</v>
      </c>
      <c r="O650" s="22">
        <v>8.9999999999999993E-3</v>
      </c>
      <c r="P650" s="23">
        <v>8.9999999999999996E-7</v>
      </c>
      <c r="Q650" s="20">
        <v>3.1701234151481003E-2</v>
      </c>
      <c r="R650" s="22">
        <v>1.1305554892027E-4</v>
      </c>
      <c r="S650" s="25">
        <f>Q649-Q650</f>
        <v>0.12910154326395101</v>
      </c>
      <c r="T650" s="25">
        <f>R649-R650</f>
        <v>1.056882723028613E-2</v>
      </c>
      <c r="U650" s="25"/>
      <c r="V650" s="25"/>
      <c r="W650" s="25"/>
    </row>
    <row r="651" spans="1:26" x14ac:dyDescent="0.25">
      <c r="A651" s="17">
        <v>2018</v>
      </c>
      <c r="B651" s="17">
        <v>2971</v>
      </c>
      <c r="C651" s="18" t="s">
        <v>27</v>
      </c>
      <c r="D651" s="19">
        <v>43396</v>
      </c>
      <c r="E651" s="17">
        <v>7826</v>
      </c>
      <c r="F651" s="18" t="s">
        <v>17</v>
      </c>
      <c r="G651" s="18" t="s">
        <v>18</v>
      </c>
      <c r="H651" s="18" t="s">
        <v>19</v>
      </c>
      <c r="I651" s="17">
        <v>1991</v>
      </c>
      <c r="J651" s="17">
        <v>260</v>
      </c>
      <c r="K651" s="17">
        <v>48</v>
      </c>
      <c r="L651" s="17">
        <v>0.7</v>
      </c>
      <c r="M651" s="20">
        <v>6.42</v>
      </c>
      <c r="N651" s="21">
        <v>9.7E-5</v>
      </c>
      <c r="O651" s="22">
        <v>0.54700000000000004</v>
      </c>
      <c r="P651" s="23">
        <v>4.2400000000000001E-5</v>
      </c>
      <c r="Q651" s="20">
        <v>6.9593717784261599E-2</v>
      </c>
      <c r="R651" s="22">
        <v>8.6644322836373494E-3</v>
      </c>
      <c r="S651" s="25"/>
      <c r="T651" s="25"/>
      <c r="U651" s="38">
        <f>S651/365</f>
        <v>0</v>
      </c>
      <c r="V651" s="38">
        <f>T651/365</f>
        <v>0</v>
      </c>
      <c r="W651" s="38">
        <f>V651*0.92</f>
        <v>0</v>
      </c>
      <c r="X651" s="25">
        <f>LOOKUP(G651,'Load Factor Adjustment'!$A$2:$A$15,'Load Factor Adjustment'!$D$2:$D$15)</f>
        <v>0.68571428571428572</v>
      </c>
      <c r="Y651" s="38">
        <f>U651*X651</f>
        <v>0</v>
      </c>
      <c r="Z651" s="38">
        <f>W651*X651</f>
        <v>0</v>
      </c>
    </row>
    <row r="652" spans="1:26" x14ac:dyDescent="0.25">
      <c r="A652" s="17">
        <v>2018</v>
      </c>
      <c r="B652" s="17">
        <v>2971</v>
      </c>
      <c r="C652" s="18" t="s">
        <v>27</v>
      </c>
      <c r="D652" s="19">
        <v>43396</v>
      </c>
      <c r="E652" s="17">
        <v>7827</v>
      </c>
      <c r="F652" s="18" t="s">
        <v>20</v>
      </c>
      <c r="G652" s="18" t="s">
        <v>18</v>
      </c>
      <c r="H652" s="18" t="s">
        <v>42</v>
      </c>
      <c r="I652" s="17">
        <v>2018</v>
      </c>
      <c r="J652" s="17">
        <v>260</v>
      </c>
      <c r="K652" s="17">
        <v>70</v>
      </c>
      <c r="L652" s="17">
        <v>0.7</v>
      </c>
      <c r="M652" s="20">
        <v>2.74</v>
      </c>
      <c r="N652" s="21">
        <v>3.6000000000000001E-5</v>
      </c>
      <c r="O652" s="22">
        <v>8.9999999999999993E-3</v>
      </c>
      <c r="P652" s="23">
        <v>8.9999999999999996E-7</v>
      </c>
      <c r="Q652" s="20">
        <v>3.9135616774647997E-2</v>
      </c>
      <c r="R652" s="22">
        <v>1.428194361149E-4</v>
      </c>
      <c r="S652" s="25">
        <f>Q651-Q652</f>
        <v>3.0458101009613603E-2</v>
      </c>
      <c r="T652" s="25">
        <f>R651-R652</f>
        <v>8.5216128475224494E-3</v>
      </c>
      <c r="U652" s="25"/>
      <c r="V652" s="25"/>
      <c r="W652" s="25"/>
    </row>
    <row r="653" spans="1:26" x14ac:dyDescent="0.25">
      <c r="A653" s="17">
        <v>2018</v>
      </c>
      <c r="B653" s="17">
        <v>3027</v>
      </c>
      <c r="C653" s="18" t="s">
        <v>25</v>
      </c>
      <c r="D653" s="19">
        <v>43397</v>
      </c>
      <c r="E653" s="17">
        <v>7911</v>
      </c>
      <c r="F653" s="18" t="s">
        <v>17</v>
      </c>
      <c r="G653" s="18" t="s">
        <v>18</v>
      </c>
      <c r="H653" s="18" t="s">
        <v>19</v>
      </c>
      <c r="I653" s="17">
        <v>1991</v>
      </c>
      <c r="J653" s="17">
        <v>750</v>
      </c>
      <c r="K653" s="17">
        <v>84</v>
      </c>
      <c r="L653" s="17">
        <v>0.7</v>
      </c>
      <c r="M653" s="20">
        <v>8.17</v>
      </c>
      <c r="N653" s="21">
        <v>1.9000000000000001E-4</v>
      </c>
      <c r="O653" s="22">
        <v>0.47899999999999998</v>
      </c>
      <c r="P653" s="23">
        <v>3.6100000000000003E-5</v>
      </c>
      <c r="Q653" s="20">
        <v>0.50798610973546998</v>
      </c>
      <c r="R653" s="22">
        <v>4.4343053969518403E-2</v>
      </c>
      <c r="S653" s="25"/>
      <c r="T653" s="25"/>
      <c r="U653" s="38">
        <f>S653/365</f>
        <v>0</v>
      </c>
      <c r="V653" s="38">
        <f>T653/365</f>
        <v>0</v>
      </c>
      <c r="W653" s="38">
        <f>V653*0.92</f>
        <v>0</v>
      </c>
      <c r="X653" s="25">
        <f>LOOKUP(G653,'Load Factor Adjustment'!$A$2:$A$15,'Load Factor Adjustment'!$D$2:$D$15)</f>
        <v>0.68571428571428572</v>
      </c>
      <c r="Y653" s="38">
        <f>U653*X653</f>
        <v>0</v>
      </c>
      <c r="Z653" s="38">
        <f>W653*X653</f>
        <v>0</v>
      </c>
    </row>
    <row r="654" spans="1:26" x14ac:dyDescent="0.25">
      <c r="A654" s="17">
        <v>2018</v>
      </c>
      <c r="B654" s="17">
        <v>3027</v>
      </c>
      <c r="C654" s="18" t="s">
        <v>25</v>
      </c>
      <c r="D654" s="19">
        <v>43397</v>
      </c>
      <c r="E654" s="17">
        <v>7912</v>
      </c>
      <c r="F654" s="18" t="s">
        <v>20</v>
      </c>
      <c r="G654" s="18" t="s">
        <v>18</v>
      </c>
      <c r="H654" s="18" t="s">
        <v>42</v>
      </c>
      <c r="I654" s="17">
        <v>2017</v>
      </c>
      <c r="J654" s="17">
        <v>750</v>
      </c>
      <c r="K654" s="17">
        <v>100</v>
      </c>
      <c r="L654" s="17">
        <v>0.7</v>
      </c>
      <c r="M654" s="20">
        <v>0.26</v>
      </c>
      <c r="N654" s="21">
        <v>3.9999999999999998E-6</v>
      </c>
      <c r="O654" s="22">
        <v>8.9999999999999993E-3</v>
      </c>
      <c r="P654" s="23">
        <v>3.9999999999999998E-7</v>
      </c>
      <c r="Q654" s="20">
        <v>1.5914351026745599E-2</v>
      </c>
      <c r="R654" s="22">
        <v>6.0763885713455005E-4</v>
      </c>
      <c r="S654" s="25">
        <f>Q653-Q654</f>
        <v>0.49207175870872438</v>
      </c>
      <c r="T654" s="25">
        <f>R653-R654</f>
        <v>4.3735415112383852E-2</v>
      </c>
      <c r="U654" s="25"/>
      <c r="V654" s="25"/>
      <c r="W654" s="25"/>
    </row>
    <row r="655" spans="1:26" x14ac:dyDescent="0.25">
      <c r="A655" s="17">
        <v>2018</v>
      </c>
      <c r="B655" s="17">
        <v>3043</v>
      </c>
      <c r="C655" s="18" t="s">
        <v>16</v>
      </c>
      <c r="D655" s="19">
        <v>43397</v>
      </c>
      <c r="E655" s="17">
        <v>7879</v>
      </c>
      <c r="F655" s="18" t="s">
        <v>17</v>
      </c>
      <c r="G655" s="18" t="s">
        <v>18</v>
      </c>
      <c r="H655" s="18" t="s">
        <v>19</v>
      </c>
      <c r="I655" s="17">
        <v>1996</v>
      </c>
      <c r="J655" s="17">
        <v>300</v>
      </c>
      <c r="K655" s="17">
        <v>161</v>
      </c>
      <c r="L655" s="17">
        <v>0.7</v>
      </c>
      <c r="M655" s="20">
        <v>7.6</v>
      </c>
      <c r="N655" s="21">
        <v>1.8000000000000001E-4</v>
      </c>
      <c r="O655" s="22">
        <v>0.27400000000000002</v>
      </c>
      <c r="P655" s="23">
        <v>1.9899999999999999E-5</v>
      </c>
      <c r="Q655" s="20">
        <v>0.33757823226136402</v>
      </c>
      <c r="R655" s="22">
        <v>1.62188860558596E-2</v>
      </c>
      <c r="S655" s="25"/>
      <c r="T655" s="25"/>
      <c r="U655" s="38">
        <f>S655/365</f>
        <v>0</v>
      </c>
      <c r="V655" s="38">
        <f>T655/365</f>
        <v>0</v>
      </c>
      <c r="W655" s="38">
        <f>V655*0.92</f>
        <v>0</v>
      </c>
      <c r="X655" s="25">
        <f>LOOKUP(G655,'Load Factor Adjustment'!$A$2:$A$15,'Load Factor Adjustment'!$D$2:$D$15)</f>
        <v>0.68571428571428572</v>
      </c>
      <c r="Y655" s="38">
        <f>U655*X655</f>
        <v>0</v>
      </c>
      <c r="Z655" s="38">
        <f>W655*X655</f>
        <v>0</v>
      </c>
    </row>
    <row r="656" spans="1:26" x14ac:dyDescent="0.25">
      <c r="A656" s="17">
        <v>2018</v>
      </c>
      <c r="B656" s="17">
        <v>3043</v>
      </c>
      <c r="C656" s="18" t="s">
        <v>16</v>
      </c>
      <c r="D656" s="19">
        <v>43397</v>
      </c>
      <c r="E656" s="17">
        <v>7880</v>
      </c>
      <c r="F656" s="18" t="s">
        <v>20</v>
      </c>
      <c r="G656" s="18" t="s">
        <v>18</v>
      </c>
      <c r="H656" s="18" t="s">
        <v>42</v>
      </c>
      <c r="I656" s="17">
        <v>2018</v>
      </c>
      <c r="J656" s="17">
        <v>300</v>
      </c>
      <c r="K656" s="17">
        <v>115</v>
      </c>
      <c r="L656" s="17">
        <v>0.7</v>
      </c>
      <c r="M656" s="20">
        <v>0.26</v>
      </c>
      <c r="N656" s="21">
        <v>3.9999999999999998E-6</v>
      </c>
      <c r="O656" s="22">
        <v>8.9999999999999993E-3</v>
      </c>
      <c r="P656" s="23">
        <v>3.9999999999999998E-7</v>
      </c>
      <c r="Q656" s="20">
        <v>7.0810181436546001E-3</v>
      </c>
      <c r="R656" s="22">
        <v>2.5555554107658802E-4</v>
      </c>
      <c r="S656" s="25">
        <f>Q655-Q656</f>
        <v>0.33049721411770944</v>
      </c>
      <c r="T656" s="25">
        <f>R655-R656</f>
        <v>1.5963330514783013E-2</v>
      </c>
      <c r="U656" s="25"/>
      <c r="V656" s="25"/>
      <c r="W656" s="25"/>
    </row>
    <row r="657" spans="1:26" x14ac:dyDescent="0.25">
      <c r="A657" s="17">
        <v>2018</v>
      </c>
      <c r="B657" s="17">
        <v>3122</v>
      </c>
      <c r="C657" s="18" t="s">
        <v>23</v>
      </c>
      <c r="D657" s="19">
        <v>43399</v>
      </c>
      <c r="E657" s="17">
        <v>8063</v>
      </c>
      <c r="F657" s="18" t="s">
        <v>17</v>
      </c>
      <c r="G657" s="18" t="s">
        <v>18</v>
      </c>
      <c r="H657" s="18" t="s">
        <v>19</v>
      </c>
      <c r="I657" s="17">
        <v>1980</v>
      </c>
      <c r="J657" s="17">
        <v>450</v>
      </c>
      <c r="K657" s="17">
        <v>87</v>
      </c>
      <c r="L657" s="17">
        <v>0.7</v>
      </c>
      <c r="M657" s="20">
        <v>12.09</v>
      </c>
      <c r="N657" s="21">
        <v>2.7999999999999998E-4</v>
      </c>
      <c r="O657" s="22">
        <v>0.60499999999999998</v>
      </c>
      <c r="P657" s="23">
        <v>4.3999999999999999E-5</v>
      </c>
      <c r="Q657" s="20">
        <v>0.46671874937221602</v>
      </c>
      <c r="R657" s="22">
        <v>3.4226041784554899E-2</v>
      </c>
      <c r="S657" s="25"/>
      <c r="T657" s="25"/>
      <c r="U657" s="38">
        <f>S657/365</f>
        <v>0</v>
      </c>
      <c r="V657" s="38">
        <f>T657/365</f>
        <v>0</v>
      </c>
      <c r="W657" s="38">
        <f>V657*0.92</f>
        <v>0</v>
      </c>
      <c r="X657" s="25">
        <f>LOOKUP(G657,'Load Factor Adjustment'!$A$2:$A$15,'Load Factor Adjustment'!$D$2:$D$15)</f>
        <v>0.68571428571428572</v>
      </c>
      <c r="Y657" s="38">
        <f>U657*X657</f>
        <v>0</v>
      </c>
      <c r="Z657" s="38">
        <f>W657*X657</f>
        <v>0</v>
      </c>
    </row>
    <row r="658" spans="1:26" x14ac:dyDescent="0.25">
      <c r="A658" s="17">
        <v>2018</v>
      </c>
      <c r="B658" s="17">
        <v>3122</v>
      </c>
      <c r="C658" s="18" t="s">
        <v>23</v>
      </c>
      <c r="D658" s="19">
        <v>43399</v>
      </c>
      <c r="E658" s="17">
        <v>8064</v>
      </c>
      <c r="F658" s="18" t="s">
        <v>20</v>
      </c>
      <c r="G658" s="18" t="s">
        <v>18</v>
      </c>
      <c r="H658" s="18" t="s">
        <v>42</v>
      </c>
      <c r="I658" s="17">
        <v>2017</v>
      </c>
      <c r="J658" s="17">
        <v>450</v>
      </c>
      <c r="K658" s="17">
        <v>105</v>
      </c>
      <c r="L658" s="17">
        <v>0.7</v>
      </c>
      <c r="M658" s="20">
        <v>0.26</v>
      </c>
      <c r="N658" s="21">
        <v>3.9999999999999998E-6</v>
      </c>
      <c r="O658" s="22">
        <v>8.9999999999999993E-3</v>
      </c>
      <c r="P658" s="23">
        <v>3.9999999999999998E-7</v>
      </c>
      <c r="Q658" s="20">
        <v>9.8072911511272905E-3</v>
      </c>
      <c r="R658" s="22">
        <v>3.6093748011166199E-4</v>
      </c>
      <c r="S658" s="25">
        <f>Q657-Q658</f>
        <v>0.45691145822108875</v>
      </c>
      <c r="T658" s="25">
        <f>R657-R658</f>
        <v>3.3865104304443235E-2</v>
      </c>
      <c r="U658" s="25"/>
      <c r="V658" s="25"/>
      <c r="W658" s="25"/>
    </row>
    <row r="659" spans="1:26" x14ac:dyDescent="0.25">
      <c r="A659" s="17">
        <v>2018</v>
      </c>
      <c r="B659" s="17">
        <v>3123</v>
      </c>
      <c r="C659" s="18" t="s">
        <v>23</v>
      </c>
      <c r="D659" s="19">
        <v>43399</v>
      </c>
      <c r="E659" s="17">
        <v>8061</v>
      </c>
      <c r="F659" s="18" t="s">
        <v>17</v>
      </c>
      <c r="G659" s="18" t="s">
        <v>18</v>
      </c>
      <c r="H659" s="18" t="s">
        <v>32</v>
      </c>
      <c r="I659" s="17">
        <v>1998</v>
      </c>
      <c r="J659" s="17">
        <v>450</v>
      </c>
      <c r="K659" s="17">
        <v>121</v>
      </c>
      <c r="L659" s="17">
        <v>0.7</v>
      </c>
      <c r="M659" s="20">
        <v>6.54</v>
      </c>
      <c r="N659" s="21">
        <v>1.4999999999999999E-4</v>
      </c>
      <c r="O659" s="22">
        <v>0.30399999999999999</v>
      </c>
      <c r="P659" s="23">
        <v>2.2099999999999998E-5</v>
      </c>
      <c r="Q659" s="20">
        <v>0.34566926671141301</v>
      </c>
      <c r="R659" s="22">
        <v>2.3217924122493901E-2</v>
      </c>
      <c r="S659" s="25"/>
      <c r="T659" s="25"/>
      <c r="U659" s="38">
        <f>S659/365</f>
        <v>0</v>
      </c>
      <c r="V659" s="38">
        <f>T659/365</f>
        <v>0</v>
      </c>
      <c r="W659" s="38">
        <f>V659*0.92</f>
        <v>0</v>
      </c>
      <c r="X659" s="25">
        <f>LOOKUP(G659,'Load Factor Adjustment'!$A$2:$A$15,'Load Factor Adjustment'!$D$2:$D$15)</f>
        <v>0.68571428571428572</v>
      </c>
      <c r="Y659" s="38">
        <f>U659*X659</f>
        <v>0</v>
      </c>
      <c r="Z659" s="38">
        <f>W659*X659</f>
        <v>0</v>
      </c>
    </row>
    <row r="660" spans="1:26" x14ac:dyDescent="0.25">
      <c r="A660" s="17">
        <v>2018</v>
      </c>
      <c r="B660" s="17">
        <v>3123</v>
      </c>
      <c r="C660" s="18" t="s">
        <v>23</v>
      </c>
      <c r="D660" s="19">
        <v>43399</v>
      </c>
      <c r="E660" s="17">
        <v>8062</v>
      </c>
      <c r="F660" s="18" t="s">
        <v>20</v>
      </c>
      <c r="G660" s="18" t="s">
        <v>18</v>
      </c>
      <c r="H660" s="18" t="s">
        <v>42</v>
      </c>
      <c r="I660" s="17">
        <v>2016</v>
      </c>
      <c r="J660" s="17">
        <v>450</v>
      </c>
      <c r="K660" s="17">
        <v>125</v>
      </c>
      <c r="L660" s="17">
        <v>0.7</v>
      </c>
      <c r="M660" s="20">
        <v>0.26</v>
      </c>
      <c r="N660" s="21">
        <v>3.9999999999999998E-6</v>
      </c>
      <c r="O660" s="22">
        <v>8.9999999999999993E-3</v>
      </c>
      <c r="P660" s="23">
        <v>3.9999999999999998E-7</v>
      </c>
      <c r="Q660" s="20">
        <v>1.1675346608484899E-2</v>
      </c>
      <c r="R660" s="22">
        <v>4.2968747632340698E-4</v>
      </c>
      <c r="S660" s="25">
        <f>Q659-Q660</f>
        <v>0.33399392010292811</v>
      </c>
      <c r="T660" s="25">
        <f>R659-R660</f>
        <v>2.2788236646170495E-2</v>
      </c>
      <c r="U660" s="25"/>
      <c r="V660" s="25"/>
      <c r="W660" s="25"/>
    </row>
    <row r="661" spans="1:26" x14ac:dyDescent="0.25">
      <c r="A661" s="17">
        <v>2017</v>
      </c>
      <c r="B661" s="17">
        <v>3022</v>
      </c>
      <c r="C661" s="18" t="s">
        <v>28</v>
      </c>
      <c r="D661" s="19">
        <v>43403</v>
      </c>
      <c r="E661" s="17">
        <v>7863</v>
      </c>
      <c r="F661" s="18" t="s">
        <v>17</v>
      </c>
      <c r="G661" s="18" t="s">
        <v>18</v>
      </c>
      <c r="H661" s="18" t="s">
        <v>19</v>
      </c>
      <c r="I661" s="17">
        <v>1973</v>
      </c>
      <c r="J661" s="17">
        <v>1000</v>
      </c>
      <c r="K661" s="17">
        <v>96</v>
      </c>
      <c r="L661" s="17">
        <v>0.7</v>
      </c>
      <c r="M661" s="20">
        <v>12.09</v>
      </c>
      <c r="N661" s="21">
        <v>2.7999999999999998E-4</v>
      </c>
      <c r="O661" s="22">
        <v>0.60499999999999998</v>
      </c>
      <c r="P661" s="23">
        <v>4.3999999999999999E-5</v>
      </c>
      <c r="Q661" s="20">
        <v>1.14444444290505</v>
      </c>
      <c r="R661" s="22">
        <v>8.3925926215000501E-2</v>
      </c>
      <c r="S661" s="25"/>
      <c r="T661" s="25"/>
      <c r="U661" s="38">
        <f>S661/365</f>
        <v>0</v>
      </c>
      <c r="V661" s="38">
        <f>T661/365</f>
        <v>0</v>
      </c>
      <c r="W661" s="38">
        <f>V661*0.92</f>
        <v>0</v>
      </c>
      <c r="X661" s="25">
        <f>LOOKUP(G661,'Load Factor Adjustment'!$A$2:$A$15,'Load Factor Adjustment'!$D$2:$D$15)</f>
        <v>0.68571428571428572</v>
      </c>
      <c r="Y661" s="38">
        <f>U661*X661</f>
        <v>0</v>
      </c>
      <c r="Z661" s="38">
        <f>W661*X661</f>
        <v>0</v>
      </c>
    </row>
    <row r="662" spans="1:26" x14ac:dyDescent="0.25">
      <c r="A662" s="17">
        <v>2017</v>
      </c>
      <c r="B662" s="17">
        <v>3022</v>
      </c>
      <c r="C662" s="18" t="s">
        <v>28</v>
      </c>
      <c r="D662" s="19">
        <v>43403</v>
      </c>
      <c r="E662" s="17">
        <v>7864</v>
      </c>
      <c r="F662" s="18" t="s">
        <v>20</v>
      </c>
      <c r="G662" s="18" t="s">
        <v>18</v>
      </c>
      <c r="H662" s="18" t="s">
        <v>42</v>
      </c>
      <c r="I662" s="17">
        <v>2018</v>
      </c>
      <c r="J662" s="17">
        <v>1000</v>
      </c>
      <c r="K662" s="17">
        <v>119</v>
      </c>
      <c r="L662" s="17">
        <v>0.7</v>
      </c>
      <c r="M662" s="20">
        <v>0.26</v>
      </c>
      <c r="N662" s="21">
        <v>3.9999999999999998E-6</v>
      </c>
      <c r="O662" s="22">
        <v>8.9999999999999993E-3</v>
      </c>
      <c r="P662" s="23">
        <v>3.9999999999999998E-7</v>
      </c>
      <c r="Q662" s="20">
        <v>2.57098752250636E-2</v>
      </c>
      <c r="R662" s="22">
        <v>1.0100308135686401E-3</v>
      </c>
      <c r="S662" s="25">
        <f>Q661-Q662</f>
        <v>1.1187345676799865</v>
      </c>
      <c r="T662" s="25">
        <f>R661-R662</f>
        <v>8.2915895401431863E-2</v>
      </c>
      <c r="U662" s="25"/>
      <c r="V662" s="25"/>
      <c r="W662" s="25"/>
    </row>
    <row r="663" spans="1:26" x14ac:dyDescent="0.25">
      <c r="A663" s="17">
        <v>2018</v>
      </c>
      <c r="B663" s="17">
        <v>3023</v>
      </c>
      <c r="C663" s="18" t="s">
        <v>28</v>
      </c>
      <c r="D663" s="19">
        <v>43403</v>
      </c>
      <c r="E663" s="17">
        <v>7858</v>
      </c>
      <c r="F663" s="18" t="s">
        <v>17</v>
      </c>
      <c r="G663" s="18" t="s">
        <v>18</v>
      </c>
      <c r="H663" s="18" t="s">
        <v>19</v>
      </c>
      <c r="I663" s="17">
        <v>1980</v>
      </c>
      <c r="J663" s="17">
        <v>900</v>
      </c>
      <c r="K663" s="17">
        <v>133</v>
      </c>
      <c r="L663" s="17">
        <v>0.7</v>
      </c>
      <c r="M663" s="20">
        <v>10.23</v>
      </c>
      <c r="N663" s="21">
        <v>2.4000000000000001E-4</v>
      </c>
      <c r="O663" s="22">
        <v>0.39600000000000002</v>
      </c>
      <c r="P663" s="23">
        <v>2.8799999999999999E-5</v>
      </c>
      <c r="Q663" s="20">
        <v>1.2108540970466599</v>
      </c>
      <c r="R663" s="22">
        <v>6.8494997748342806E-2</v>
      </c>
      <c r="S663" s="25"/>
      <c r="T663" s="25"/>
      <c r="U663" s="38">
        <f>S663/365</f>
        <v>0</v>
      </c>
      <c r="V663" s="38">
        <f>T663/365</f>
        <v>0</v>
      </c>
      <c r="W663" s="38">
        <f>V663*0.92</f>
        <v>0</v>
      </c>
      <c r="X663" s="25">
        <f>LOOKUP(G663,'Load Factor Adjustment'!$A$2:$A$15,'Load Factor Adjustment'!$D$2:$D$15)</f>
        <v>0.68571428571428572</v>
      </c>
      <c r="Y663" s="38">
        <f>U663*X663</f>
        <v>0</v>
      </c>
      <c r="Z663" s="38">
        <f>W663*X663</f>
        <v>0</v>
      </c>
    </row>
    <row r="664" spans="1:26" x14ac:dyDescent="0.25">
      <c r="A664" s="17">
        <v>2018</v>
      </c>
      <c r="B664" s="17">
        <v>3023</v>
      </c>
      <c r="C664" s="18" t="s">
        <v>28</v>
      </c>
      <c r="D664" s="19">
        <v>43403</v>
      </c>
      <c r="E664" s="17">
        <v>7865</v>
      </c>
      <c r="F664" s="18" t="s">
        <v>20</v>
      </c>
      <c r="G664" s="18" t="s">
        <v>18</v>
      </c>
      <c r="H664" s="18" t="s">
        <v>42</v>
      </c>
      <c r="I664" s="17">
        <v>2017</v>
      </c>
      <c r="J664" s="17">
        <v>900</v>
      </c>
      <c r="K664" s="17">
        <v>114</v>
      </c>
      <c r="L664" s="17">
        <v>0.7</v>
      </c>
      <c r="M664" s="20">
        <v>0.26</v>
      </c>
      <c r="N664" s="21">
        <v>3.9999999999999998E-6</v>
      </c>
      <c r="O664" s="22">
        <v>8.9999999999999993E-3</v>
      </c>
      <c r="P664" s="23">
        <v>3.9999999999999998E-7</v>
      </c>
      <c r="Q664" s="20">
        <v>2.2008332199943699E-2</v>
      </c>
      <c r="R664" s="22">
        <v>8.5499995643314899E-4</v>
      </c>
      <c r="S664" s="25">
        <f>Q663-Q664</f>
        <v>1.1888457648467161</v>
      </c>
      <c r="T664" s="25">
        <f>R663-R664</f>
        <v>6.7639997791909656E-2</v>
      </c>
      <c r="U664" s="25"/>
      <c r="V664" s="25"/>
      <c r="W664" s="25"/>
    </row>
    <row r="665" spans="1:26" x14ac:dyDescent="0.25">
      <c r="A665" s="17">
        <v>2017</v>
      </c>
      <c r="B665" s="17">
        <v>3116</v>
      </c>
      <c r="C665" s="18" t="s">
        <v>23</v>
      </c>
      <c r="D665" s="19">
        <v>43404</v>
      </c>
      <c r="E665" s="17">
        <v>8075</v>
      </c>
      <c r="F665" s="18" t="s">
        <v>17</v>
      </c>
      <c r="G665" s="18" t="s">
        <v>18</v>
      </c>
      <c r="H665" s="18" t="s">
        <v>38</v>
      </c>
      <c r="I665" s="17">
        <v>2004</v>
      </c>
      <c r="J665" s="17">
        <v>1200</v>
      </c>
      <c r="K665" s="17">
        <v>80</v>
      </c>
      <c r="L665" s="17">
        <v>0.7</v>
      </c>
      <c r="M665" s="20">
        <v>4.75</v>
      </c>
      <c r="N665" s="21">
        <v>7.1000000000000005E-5</v>
      </c>
      <c r="O665" s="22">
        <v>0.192</v>
      </c>
      <c r="P665" s="23">
        <v>1.4100000000000001E-5</v>
      </c>
      <c r="Q665" s="20">
        <v>0.414962957859</v>
      </c>
      <c r="R665" s="22">
        <v>2.6755555262630501E-2</v>
      </c>
      <c r="S665" s="25"/>
      <c r="T665" s="25"/>
      <c r="U665" s="38">
        <f>S665/365</f>
        <v>0</v>
      </c>
      <c r="V665" s="38">
        <f>T665/365</f>
        <v>0</v>
      </c>
      <c r="W665" s="38">
        <f>V665*0.92</f>
        <v>0</v>
      </c>
      <c r="X665" s="25">
        <f>LOOKUP(G665,'Load Factor Adjustment'!$A$2:$A$15,'Load Factor Adjustment'!$D$2:$D$15)</f>
        <v>0.68571428571428572</v>
      </c>
      <c r="Y665" s="38">
        <f>U665*X665</f>
        <v>0</v>
      </c>
      <c r="Z665" s="38">
        <f>W665*X665</f>
        <v>0</v>
      </c>
    </row>
    <row r="666" spans="1:26" x14ac:dyDescent="0.25">
      <c r="A666" s="17">
        <v>2017</v>
      </c>
      <c r="B666" s="17">
        <v>3116</v>
      </c>
      <c r="C666" s="18" t="s">
        <v>23</v>
      </c>
      <c r="D666" s="19">
        <v>43404</v>
      </c>
      <c r="E666" s="17">
        <v>8076</v>
      </c>
      <c r="F666" s="18" t="s">
        <v>20</v>
      </c>
      <c r="G666" s="18" t="s">
        <v>18</v>
      </c>
      <c r="H666" s="18" t="s">
        <v>42</v>
      </c>
      <c r="I666" s="17">
        <v>2017</v>
      </c>
      <c r="J666" s="17">
        <v>1200</v>
      </c>
      <c r="K666" s="17">
        <v>92</v>
      </c>
      <c r="L666" s="17">
        <v>0.7</v>
      </c>
      <c r="M666" s="20">
        <v>0.26</v>
      </c>
      <c r="N666" s="21">
        <v>3.4999999999999999E-6</v>
      </c>
      <c r="O666" s="22">
        <v>8.9999999999999993E-3</v>
      </c>
      <c r="P666" s="23">
        <v>8.9999999999999996E-7</v>
      </c>
      <c r="Q666" s="20">
        <v>2.3937035841539299E-2</v>
      </c>
      <c r="R666" s="22">
        <v>1.22666659999064E-3</v>
      </c>
      <c r="S666" s="25">
        <f>Q665-Q666</f>
        <v>0.39102592201746073</v>
      </c>
      <c r="T666" s="25">
        <f>R665-R666</f>
        <v>2.5528888662639859E-2</v>
      </c>
      <c r="U666" s="25"/>
      <c r="V666" s="25"/>
      <c r="W666" s="25"/>
    </row>
    <row r="667" spans="1:26" x14ac:dyDescent="0.25">
      <c r="A667" s="17">
        <v>2018</v>
      </c>
      <c r="B667" s="17">
        <v>3028</v>
      </c>
      <c r="C667" s="18" t="s">
        <v>25</v>
      </c>
      <c r="D667" s="19">
        <v>43405</v>
      </c>
      <c r="E667" s="17">
        <v>7909</v>
      </c>
      <c r="F667" s="18" t="s">
        <v>17</v>
      </c>
      <c r="G667" s="18" t="s">
        <v>18</v>
      </c>
      <c r="H667" s="18" t="s">
        <v>19</v>
      </c>
      <c r="I667" s="17">
        <v>1985</v>
      </c>
      <c r="J667" s="17">
        <v>250</v>
      </c>
      <c r="K667" s="17">
        <v>80</v>
      </c>
      <c r="L667" s="17">
        <v>0.7</v>
      </c>
      <c r="M667" s="20">
        <v>12.09</v>
      </c>
      <c r="N667" s="21">
        <v>2.7999999999999998E-4</v>
      </c>
      <c r="O667" s="22">
        <v>0.60499999999999998</v>
      </c>
      <c r="P667" s="23">
        <v>4.3999999999999999E-5</v>
      </c>
      <c r="Q667" s="20">
        <v>0.22762345636485801</v>
      </c>
      <c r="R667" s="22">
        <v>1.5787037112911299E-2</v>
      </c>
      <c r="S667" s="25"/>
      <c r="T667" s="25"/>
      <c r="U667" s="38">
        <f>S667/365</f>
        <v>0</v>
      </c>
      <c r="V667" s="38">
        <f>T667/365</f>
        <v>0</v>
      </c>
      <c r="W667" s="38">
        <f>V667*0.92</f>
        <v>0</v>
      </c>
      <c r="X667" s="25">
        <f>LOOKUP(G667,'Load Factor Adjustment'!$A$2:$A$15,'Load Factor Adjustment'!$D$2:$D$15)</f>
        <v>0.68571428571428572</v>
      </c>
      <c r="Y667" s="38">
        <f>U667*X667</f>
        <v>0</v>
      </c>
      <c r="Z667" s="38">
        <f>W667*X667</f>
        <v>0</v>
      </c>
    </row>
    <row r="668" spans="1:26" x14ac:dyDescent="0.25">
      <c r="A668" s="17">
        <v>2018</v>
      </c>
      <c r="B668" s="17">
        <v>3028</v>
      </c>
      <c r="C668" s="18" t="s">
        <v>25</v>
      </c>
      <c r="D668" s="19">
        <v>43405</v>
      </c>
      <c r="E668" s="17">
        <v>7910</v>
      </c>
      <c r="F668" s="18" t="s">
        <v>20</v>
      </c>
      <c r="G668" s="18" t="s">
        <v>18</v>
      </c>
      <c r="H668" s="18" t="s">
        <v>42</v>
      </c>
      <c r="I668" s="17">
        <v>2018</v>
      </c>
      <c r="J668" s="17">
        <v>250</v>
      </c>
      <c r="K668" s="17">
        <v>92</v>
      </c>
      <c r="L668" s="17">
        <v>0.7</v>
      </c>
      <c r="M668" s="20">
        <v>0.26</v>
      </c>
      <c r="N668" s="21">
        <v>3.4999999999999999E-6</v>
      </c>
      <c r="O668" s="22">
        <v>8.9999999999999993E-3</v>
      </c>
      <c r="P668" s="23">
        <v>8.9999999999999996E-7</v>
      </c>
      <c r="Q668" s="20">
        <v>4.6918400296934197E-3</v>
      </c>
      <c r="R668" s="22">
        <v>1.7968748950944501E-4</v>
      </c>
      <c r="S668" s="25">
        <f>Q667-Q668</f>
        <v>0.22293161633516459</v>
      </c>
      <c r="T668" s="25">
        <f>R667-R668</f>
        <v>1.5607349623401854E-2</v>
      </c>
      <c r="U668" s="25"/>
      <c r="V668" s="25"/>
      <c r="W668" s="25"/>
    </row>
    <row r="669" spans="1:26" x14ac:dyDescent="0.25">
      <c r="A669" s="17">
        <v>2018</v>
      </c>
      <c r="B669" s="17">
        <v>3018</v>
      </c>
      <c r="C669" s="18" t="s">
        <v>26</v>
      </c>
      <c r="D669" s="19">
        <v>43406</v>
      </c>
      <c r="E669" s="17">
        <v>7854</v>
      </c>
      <c r="F669" s="18" t="s">
        <v>17</v>
      </c>
      <c r="G669" s="18" t="s">
        <v>18</v>
      </c>
      <c r="H669" s="18" t="s">
        <v>32</v>
      </c>
      <c r="I669" s="17">
        <v>2001</v>
      </c>
      <c r="J669" s="17">
        <v>200</v>
      </c>
      <c r="K669" s="17">
        <v>95</v>
      </c>
      <c r="L669" s="17">
        <v>0.7</v>
      </c>
      <c r="M669" s="20">
        <v>6.54</v>
      </c>
      <c r="N669" s="21">
        <v>1.4999999999999999E-4</v>
      </c>
      <c r="O669" s="22">
        <v>0.55200000000000005</v>
      </c>
      <c r="P669" s="23">
        <v>4.0200000000000001E-5</v>
      </c>
      <c r="Q669" s="20">
        <v>0.10555555365828399</v>
      </c>
      <c r="R669" s="22">
        <v>1.0685740389088099E-2</v>
      </c>
      <c r="S669" s="25"/>
      <c r="T669" s="25"/>
      <c r="U669" s="38">
        <f>S669/365</f>
        <v>0</v>
      </c>
      <c r="V669" s="38">
        <f>T669/365</f>
        <v>0</v>
      </c>
      <c r="W669" s="38">
        <f>V669*0.92</f>
        <v>0</v>
      </c>
      <c r="X669" s="25">
        <f>LOOKUP(G669,'Load Factor Adjustment'!$A$2:$A$15,'Load Factor Adjustment'!$D$2:$D$15)</f>
        <v>0.68571428571428572</v>
      </c>
      <c r="Y669" s="38">
        <f>U669*X669</f>
        <v>0</v>
      </c>
      <c r="Z669" s="38">
        <f>W669*X669</f>
        <v>0</v>
      </c>
    </row>
    <row r="670" spans="1:26" x14ac:dyDescent="0.25">
      <c r="A670" s="17">
        <v>2018</v>
      </c>
      <c r="B670" s="17">
        <v>3018</v>
      </c>
      <c r="C670" s="18" t="s">
        <v>26</v>
      </c>
      <c r="D670" s="19">
        <v>43406</v>
      </c>
      <c r="E670" s="17">
        <v>7855</v>
      </c>
      <c r="F670" s="18" t="s">
        <v>20</v>
      </c>
      <c r="G670" s="18" t="s">
        <v>18</v>
      </c>
      <c r="H670" s="18" t="s">
        <v>42</v>
      </c>
      <c r="I670" s="17">
        <v>2017</v>
      </c>
      <c r="J670" s="17">
        <v>200</v>
      </c>
      <c r="K670" s="17">
        <v>115</v>
      </c>
      <c r="L670" s="17">
        <v>0.7</v>
      </c>
      <c r="M670" s="20">
        <v>0.26</v>
      </c>
      <c r="N670" s="21">
        <v>3.9999999999999998E-6</v>
      </c>
      <c r="O670" s="22">
        <v>8.9999999999999993E-3</v>
      </c>
      <c r="P670" s="23">
        <v>3.9999999999999998E-7</v>
      </c>
      <c r="Q670" s="20">
        <v>4.6851849359699797E-3</v>
      </c>
      <c r="R670" s="22">
        <v>1.6682097802064299E-4</v>
      </c>
      <c r="S670" s="25">
        <f>Q669-Q670</f>
        <v>0.10087036872231402</v>
      </c>
      <c r="T670" s="25">
        <f>R669-R670</f>
        <v>1.0518919411067456E-2</v>
      </c>
      <c r="U670" s="25"/>
      <c r="V670" s="25"/>
      <c r="W670" s="25"/>
    </row>
    <row r="671" spans="1:26" x14ac:dyDescent="0.25">
      <c r="A671" s="17">
        <v>2017</v>
      </c>
      <c r="B671" s="17">
        <v>3019</v>
      </c>
      <c r="C671" s="18" t="s">
        <v>26</v>
      </c>
      <c r="D671" s="19">
        <v>43406</v>
      </c>
      <c r="E671" s="17">
        <v>7856</v>
      </c>
      <c r="F671" s="18" t="s">
        <v>17</v>
      </c>
      <c r="G671" s="18" t="s">
        <v>18</v>
      </c>
      <c r="H671" s="18" t="s">
        <v>19</v>
      </c>
      <c r="I671" s="17">
        <v>1968</v>
      </c>
      <c r="J671" s="17">
        <v>400</v>
      </c>
      <c r="K671" s="17">
        <v>126</v>
      </c>
      <c r="L671" s="17">
        <v>0.7</v>
      </c>
      <c r="M671" s="20">
        <v>13.02</v>
      </c>
      <c r="N671" s="21">
        <v>2.9999999999999997E-4</v>
      </c>
      <c r="O671" s="22">
        <v>0.55400000000000005</v>
      </c>
      <c r="P671" s="23">
        <v>4.0299999999999997E-5</v>
      </c>
      <c r="Q671" s="20">
        <v>0.64633334677790599</v>
      </c>
      <c r="R671" s="22">
        <v>4.03511117972392E-2</v>
      </c>
      <c r="S671" s="25"/>
      <c r="T671" s="25"/>
      <c r="U671" s="38">
        <f>S671/365</f>
        <v>0</v>
      </c>
      <c r="V671" s="38">
        <f>T671/365</f>
        <v>0</v>
      </c>
      <c r="W671" s="38">
        <f>V671*0.92</f>
        <v>0</v>
      </c>
      <c r="X671" s="25">
        <f>LOOKUP(G671,'Load Factor Adjustment'!$A$2:$A$15,'Load Factor Adjustment'!$D$2:$D$15)</f>
        <v>0.68571428571428572</v>
      </c>
      <c r="Y671" s="38">
        <f>U671*X671</f>
        <v>0</v>
      </c>
      <c r="Z671" s="38">
        <f>W671*X671</f>
        <v>0</v>
      </c>
    </row>
    <row r="672" spans="1:26" x14ac:dyDescent="0.25">
      <c r="A672" s="17">
        <v>2017</v>
      </c>
      <c r="B672" s="17">
        <v>3019</v>
      </c>
      <c r="C672" s="18" t="s">
        <v>26</v>
      </c>
      <c r="D672" s="19">
        <v>43406</v>
      </c>
      <c r="E672" s="17">
        <v>7857</v>
      </c>
      <c r="F672" s="18" t="s">
        <v>20</v>
      </c>
      <c r="G672" s="18" t="s">
        <v>18</v>
      </c>
      <c r="H672" s="18" t="s">
        <v>42</v>
      </c>
      <c r="I672" s="17">
        <v>2016</v>
      </c>
      <c r="J672" s="17">
        <v>400</v>
      </c>
      <c r="K672" s="17">
        <v>125</v>
      </c>
      <c r="L672" s="17">
        <v>0.7</v>
      </c>
      <c r="M672" s="20">
        <v>2.3199999999999998</v>
      </c>
      <c r="N672" s="21">
        <v>3.0000000000000001E-5</v>
      </c>
      <c r="O672" s="22">
        <v>0.112</v>
      </c>
      <c r="P672" s="23">
        <v>7.9999999999999996E-6</v>
      </c>
      <c r="Q672" s="20">
        <v>9.1820983456632393E-2</v>
      </c>
      <c r="R672" s="22">
        <v>4.9382716526561003E-3</v>
      </c>
      <c r="S672" s="25">
        <f>Q671-Q672</f>
        <v>0.55451236332127363</v>
      </c>
      <c r="T672" s="25">
        <f>R671-R672</f>
        <v>3.5412840144583096E-2</v>
      </c>
      <c r="U672" s="25"/>
      <c r="V672" s="25"/>
      <c r="W672" s="25"/>
    </row>
    <row r="673" spans="1:26" x14ac:dyDescent="0.25">
      <c r="A673" s="17">
        <v>2018</v>
      </c>
      <c r="B673" s="17">
        <v>3032</v>
      </c>
      <c r="C673" s="18" t="s">
        <v>25</v>
      </c>
      <c r="D673" s="19">
        <v>43406</v>
      </c>
      <c r="E673" s="17">
        <v>7901</v>
      </c>
      <c r="F673" s="18" t="s">
        <v>17</v>
      </c>
      <c r="G673" s="18" t="s">
        <v>18</v>
      </c>
      <c r="H673" s="18" t="s">
        <v>19</v>
      </c>
      <c r="I673" s="17">
        <v>1983</v>
      </c>
      <c r="J673" s="17">
        <v>550</v>
      </c>
      <c r="K673" s="17">
        <v>88</v>
      </c>
      <c r="L673" s="17">
        <v>0.7</v>
      </c>
      <c r="M673" s="20">
        <v>12.09</v>
      </c>
      <c r="N673" s="21">
        <v>2.7999999999999998E-4</v>
      </c>
      <c r="O673" s="22">
        <v>0.60499999999999998</v>
      </c>
      <c r="P673" s="23">
        <v>4.3999999999999999E-5</v>
      </c>
      <c r="Q673" s="20">
        <v>0.57699073996463002</v>
      </c>
      <c r="R673" s="22">
        <v>4.2312654466729403E-2</v>
      </c>
      <c r="S673" s="25"/>
      <c r="T673" s="25"/>
      <c r="U673" s="38">
        <f>S673/365</f>
        <v>0</v>
      </c>
      <c r="V673" s="38">
        <f>T673/365</f>
        <v>0</v>
      </c>
      <c r="W673" s="38">
        <f>V673*0.92</f>
        <v>0</v>
      </c>
      <c r="X673" s="25">
        <f>LOOKUP(G673,'Load Factor Adjustment'!$A$2:$A$15,'Load Factor Adjustment'!$D$2:$D$15)</f>
        <v>0.68571428571428572</v>
      </c>
      <c r="Y673" s="38">
        <f>U673*X673</f>
        <v>0</v>
      </c>
      <c r="Z673" s="38">
        <f>W673*X673</f>
        <v>0</v>
      </c>
    </row>
    <row r="674" spans="1:26" x14ac:dyDescent="0.25">
      <c r="A674" s="17">
        <v>2018</v>
      </c>
      <c r="B674" s="17">
        <v>3032</v>
      </c>
      <c r="C674" s="18" t="s">
        <v>25</v>
      </c>
      <c r="D674" s="19">
        <v>43406</v>
      </c>
      <c r="E674" s="17">
        <v>7902</v>
      </c>
      <c r="F674" s="18" t="s">
        <v>20</v>
      </c>
      <c r="G674" s="18" t="s">
        <v>18</v>
      </c>
      <c r="H674" s="18" t="s">
        <v>42</v>
      </c>
      <c r="I674" s="17">
        <v>2018</v>
      </c>
      <c r="J674" s="17">
        <v>550</v>
      </c>
      <c r="K674" s="17">
        <v>108</v>
      </c>
      <c r="L674" s="17">
        <v>0.7</v>
      </c>
      <c r="M674" s="20">
        <v>0.26</v>
      </c>
      <c r="N674" s="21">
        <v>3.9999999999999998E-6</v>
      </c>
      <c r="O674" s="22">
        <v>8.9999999999999993E-3</v>
      </c>
      <c r="P674" s="23">
        <v>3.9999999999999998E-7</v>
      </c>
      <c r="Q674" s="20">
        <v>1.24208326834342E-2</v>
      </c>
      <c r="R674" s="22">
        <v>4.629166416152E-4</v>
      </c>
      <c r="S674" s="25">
        <f>Q673-Q674</f>
        <v>0.56456990728119583</v>
      </c>
      <c r="T674" s="25">
        <f>R673-R674</f>
        <v>4.1849737825114204E-2</v>
      </c>
      <c r="U674" s="25"/>
      <c r="V674" s="25"/>
      <c r="W674" s="25"/>
    </row>
    <row r="675" spans="1:26" x14ac:dyDescent="0.25">
      <c r="A675" s="17">
        <v>2018</v>
      </c>
      <c r="B675" s="17">
        <v>3034</v>
      </c>
      <c r="C675" s="18" t="s">
        <v>25</v>
      </c>
      <c r="D675" s="19">
        <v>43409</v>
      </c>
      <c r="E675" s="17">
        <v>7897</v>
      </c>
      <c r="F675" s="18" t="s">
        <v>17</v>
      </c>
      <c r="G675" s="18" t="s">
        <v>18</v>
      </c>
      <c r="H675" s="18" t="s">
        <v>19</v>
      </c>
      <c r="I675" s="17">
        <v>1973</v>
      </c>
      <c r="J675" s="17">
        <v>400</v>
      </c>
      <c r="K675" s="17">
        <v>76</v>
      </c>
      <c r="L675" s="17">
        <v>0.7</v>
      </c>
      <c r="M675" s="20">
        <v>12.09</v>
      </c>
      <c r="N675" s="21">
        <v>2.7999999999999998E-4</v>
      </c>
      <c r="O675" s="22">
        <v>0.60499999999999998</v>
      </c>
      <c r="P675" s="23">
        <v>4.3999999999999999E-5</v>
      </c>
      <c r="Q675" s="20">
        <v>0.36240740691993301</v>
      </c>
      <c r="R675" s="22">
        <v>2.6576543301416799E-2</v>
      </c>
      <c r="S675" s="25"/>
      <c r="T675" s="25"/>
      <c r="U675" s="38">
        <f>S675/365</f>
        <v>0</v>
      </c>
      <c r="V675" s="38">
        <f>T675/365</f>
        <v>0</v>
      </c>
      <c r="W675" s="38">
        <f>V675*0.92</f>
        <v>0</v>
      </c>
      <c r="X675" s="25">
        <f>LOOKUP(G675,'Load Factor Adjustment'!$A$2:$A$15,'Load Factor Adjustment'!$D$2:$D$15)</f>
        <v>0.68571428571428572</v>
      </c>
      <c r="Y675" s="38">
        <f>U675*X675</f>
        <v>0</v>
      </c>
      <c r="Z675" s="38">
        <f>W675*X675</f>
        <v>0</v>
      </c>
    </row>
    <row r="676" spans="1:26" x14ac:dyDescent="0.25">
      <c r="A676" s="17">
        <v>2018</v>
      </c>
      <c r="B676" s="17">
        <v>3034</v>
      </c>
      <c r="C676" s="18" t="s">
        <v>25</v>
      </c>
      <c r="D676" s="19">
        <v>43409</v>
      </c>
      <c r="E676" s="17">
        <v>7898</v>
      </c>
      <c r="F676" s="18" t="s">
        <v>20</v>
      </c>
      <c r="G676" s="18" t="s">
        <v>18</v>
      </c>
      <c r="H676" s="18" t="s">
        <v>42</v>
      </c>
      <c r="I676" s="17">
        <v>2018</v>
      </c>
      <c r="J676" s="17">
        <v>400</v>
      </c>
      <c r="K676" s="17">
        <v>92</v>
      </c>
      <c r="L676" s="17">
        <v>0.7</v>
      </c>
      <c r="M676" s="20">
        <v>0.26</v>
      </c>
      <c r="N676" s="21">
        <v>3.4999999999999999E-6</v>
      </c>
      <c r="O676" s="22">
        <v>8.9999999999999993E-3</v>
      </c>
      <c r="P676" s="23">
        <v>8.9999999999999996E-7</v>
      </c>
      <c r="Q676" s="20">
        <v>7.5814810842995302E-3</v>
      </c>
      <c r="R676" s="22">
        <v>3.0666664902275902E-4</v>
      </c>
      <c r="S676" s="25">
        <f>Q675-Q676</f>
        <v>0.35482592583563349</v>
      </c>
      <c r="T676" s="25">
        <f>R675-R676</f>
        <v>2.6269876652394039E-2</v>
      </c>
      <c r="U676" s="25"/>
      <c r="V676" s="25"/>
      <c r="W676" s="25"/>
    </row>
    <row r="677" spans="1:26" x14ac:dyDescent="0.25">
      <c r="A677" s="17">
        <v>2018</v>
      </c>
      <c r="B677" s="17">
        <v>3021</v>
      </c>
      <c r="C677" s="18" t="s">
        <v>28</v>
      </c>
      <c r="D677" s="19">
        <v>43412</v>
      </c>
      <c r="E677" s="17">
        <v>7861</v>
      </c>
      <c r="F677" s="18" t="s">
        <v>17</v>
      </c>
      <c r="G677" s="18" t="s">
        <v>18</v>
      </c>
      <c r="H677" s="18" t="s">
        <v>19</v>
      </c>
      <c r="I677" s="17">
        <v>1979</v>
      </c>
      <c r="J677" s="17">
        <v>500</v>
      </c>
      <c r="K677" s="17">
        <v>69</v>
      </c>
      <c r="L677" s="17">
        <v>0.7</v>
      </c>
      <c r="M677" s="20">
        <v>12.09</v>
      </c>
      <c r="N677" s="21">
        <v>2.7999999999999998E-4</v>
      </c>
      <c r="O677" s="22">
        <v>0.60499999999999998</v>
      </c>
      <c r="P677" s="23">
        <v>4.3999999999999999E-5</v>
      </c>
      <c r="Q677" s="20">
        <v>0.41128472166900298</v>
      </c>
      <c r="R677" s="22">
        <v>3.0160879733515802E-2</v>
      </c>
      <c r="S677" s="25"/>
      <c r="T677" s="25"/>
      <c r="U677" s="38">
        <f>S677/365</f>
        <v>0</v>
      </c>
      <c r="V677" s="38">
        <f>T677/365</f>
        <v>0</v>
      </c>
      <c r="W677" s="38">
        <f>V677*0.92</f>
        <v>0</v>
      </c>
      <c r="X677" s="25">
        <f>LOOKUP(G677,'Load Factor Adjustment'!$A$2:$A$15,'Load Factor Adjustment'!$D$2:$D$15)</f>
        <v>0.68571428571428572</v>
      </c>
      <c r="Y677" s="38">
        <f>U677*X677</f>
        <v>0</v>
      </c>
      <c r="Z677" s="38">
        <f>W677*X677</f>
        <v>0</v>
      </c>
    </row>
    <row r="678" spans="1:26" x14ac:dyDescent="0.25">
      <c r="A678" s="17">
        <v>2018</v>
      </c>
      <c r="B678" s="17">
        <v>3021</v>
      </c>
      <c r="C678" s="18" t="s">
        <v>28</v>
      </c>
      <c r="D678" s="19">
        <v>43412</v>
      </c>
      <c r="E678" s="17">
        <v>7862</v>
      </c>
      <c r="F678" s="18" t="s">
        <v>20</v>
      </c>
      <c r="G678" s="18" t="s">
        <v>18</v>
      </c>
      <c r="H678" s="18" t="s">
        <v>42</v>
      </c>
      <c r="I678" s="17">
        <v>2018</v>
      </c>
      <c r="J678" s="17">
        <v>500</v>
      </c>
      <c r="K678" s="17">
        <v>73</v>
      </c>
      <c r="L678" s="17">
        <v>0.7</v>
      </c>
      <c r="M678" s="20">
        <v>2.74</v>
      </c>
      <c r="N678" s="21">
        <v>3.6000000000000001E-5</v>
      </c>
      <c r="O678" s="22">
        <v>8.9999999999999993E-3</v>
      </c>
      <c r="P678" s="23">
        <v>8.9999999999999996E-7</v>
      </c>
      <c r="Q678" s="20">
        <v>7.9702931099676702E-2</v>
      </c>
      <c r="R678" s="22">
        <v>3.1684025970969601E-4</v>
      </c>
      <c r="S678" s="25">
        <f>Q677-Q678</f>
        <v>0.3315817905693263</v>
      </c>
      <c r="T678" s="25">
        <f>R677-R678</f>
        <v>2.9844039473806105E-2</v>
      </c>
      <c r="U678" s="25"/>
      <c r="V678" s="25"/>
      <c r="W678" s="25"/>
    </row>
    <row r="679" spans="1:26" x14ac:dyDescent="0.25">
      <c r="A679" s="17">
        <v>2018</v>
      </c>
      <c r="B679" s="17">
        <v>3033</v>
      </c>
      <c r="C679" s="18" t="s">
        <v>25</v>
      </c>
      <c r="D679" s="19">
        <v>43413</v>
      </c>
      <c r="E679" s="17">
        <v>7899</v>
      </c>
      <c r="F679" s="18" t="s">
        <v>17</v>
      </c>
      <c r="G679" s="18" t="s">
        <v>18</v>
      </c>
      <c r="H679" s="18" t="s">
        <v>19</v>
      </c>
      <c r="I679" s="17">
        <v>1984</v>
      </c>
      <c r="J679" s="17">
        <v>250</v>
      </c>
      <c r="K679" s="17">
        <v>37</v>
      </c>
      <c r="L679" s="17">
        <v>0.7</v>
      </c>
      <c r="M679" s="20">
        <v>6.51</v>
      </c>
      <c r="N679" s="21">
        <v>9.7999999999999997E-5</v>
      </c>
      <c r="O679" s="22">
        <v>0.54700000000000004</v>
      </c>
      <c r="P679" s="23">
        <v>4.2400000000000001E-5</v>
      </c>
      <c r="Q679" s="20">
        <v>5.32838546699431E-2</v>
      </c>
      <c r="R679" s="22">
        <v>6.85470654431348E-3</v>
      </c>
      <c r="S679" s="25"/>
      <c r="T679" s="25"/>
      <c r="U679" s="38">
        <f>S679/365</f>
        <v>0</v>
      </c>
      <c r="V679" s="38">
        <f>T679/365</f>
        <v>0</v>
      </c>
      <c r="W679" s="38">
        <f>V679*0.92</f>
        <v>0</v>
      </c>
      <c r="X679" s="25">
        <f>LOOKUP(G679,'Load Factor Adjustment'!$A$2:$A$15,'Load Factor Adjustment'!$D$2:$D$15)</f>
        <v>0.68571428571428572</v>
      </c>
      <c r="Y679" s="38">
        <f>U679*X679</f>
        <v>0</v>
      </c>
      <c r="Z679" s="38">
        <f>W679*X679</f>
        <v>0</v>
      </c>
    </row>
    <row r="680" spans="1:26" x14ac:dyDescent="0.25">
      <c r="A680" s="17">
        <v>2018</v>
      </c>
      <c r="B680" s="17">
        <v>3033</v>
      </c>
      <c r="C680" s="18" t="s">
        <v>25</v>
      </c>
      <c r="D680" s="19">
        <v>43413</v>
      </c>
      <c r="E680" s="17">
        <v>7900</v>
      </c>
      <c r="F680" s="18" t="s">
        <v>20</v>
      </c>
      <c r="G680" s="18" t="s">
        <v>18</v>
      </c>
      <c r="H680" s="18" t="s">
        <v>42</v>
      </c>
      <c r="I680" s="17">
        <v>2018</v>
      </c>
      <c r="J680" s="17">
        <v>250</v>
      </c>
      <c r="K680" s="17">
        <v>45</v>
      </c>
      <c r="L680" s="17">
        <v>0.7</v>
      </c>
      <c r="M680" s="20">
        <v>2.75</v>
      </c>
      <c r="N680" s="21">
        <v>5.7000000000000003E-5</v>
      </c>
      <c r="O680" s="22">
        <v>8.9999999999999993E-3</v>
      </c>
      <c r="P680" s="23">
        <v>9.9999999999999995E-7</v>
      </c>
      <c r="Q680" s="20">
        <v>2.4490016956056501E-2</v>
      </c>
      <c r="R680" s="22">
        <v>8.8975689538692794E-5</v>
      </c>
      <c r="S680" s="25">
        <f>Q679-Q680</f>
        <v>2.8793837713886598E-2</v>
      </c>
      <c r="T680" s="25">
        <f>R679-R680</f>
        <v>6.7657308547747876E-3</v>
      </c>
      <c r="U680" s="25"/>
      <c r="V680" s="25"/>
      <c r="W680" s="25"/>
    </row>
    <row r="681" spans="1:26" x14ac:dyDescent="0.25">
      <c r="A681" s="17">
        <v>2018</v>
      </c>
      <c r="B681" s="17">
        <v>3017</v>
      </c>
      <c r="C681" s="18" t="s">
        <v>26</v>
      </c>
      <c r="D681" s="19">
        <v>43417</v>
      </c>
      <c r="E681" s="17">
        <v>7852</v>
      </c>
      <c r="F681" s="18" t="s">
        <v>17</v>
      </c>
      <c r="G681" s="18" t="s">
        <v>18</v>
      </c>
      <c r="H681" s="18" t="s">
        <v>19</v>
      </c>
      <c r="I681" s="17">
        <v>1972</v>
      </c>
      <c r="J681" s="17">
        <v>800</v>
      </c>
      <c r="K681" s="17">
        <v>60</v>
      </c>
      <c r="L681" s="17">
        <v>0.7</v>
      </c>
      <c r="M681" s="20">
        <v>12.09</v>
      </c>
      <c r="N681" s="21">
        <v>2.7999999999999998E-4</v>
      </c>
      <c r="O681" s="22">
        <v>0.60499999999999998</v>
      </c>
      <c r="P681" s="23">
        <v>4.3999999999999999E-5</v>
      </c>
      <c r="Q681" s="20">
        <v>0.57222222145252599</v>
      </c>
      <c r="R681" s="22">
        <v>4.1962963107500299E-2</v>
      </c>
      <c r="S681" s="25"/>
      <c r="T681" s="25"/>
      <c r="U681" s="38">
        <f>S681/365</f>
        <v>0</v>
      </c>
      <c r="V681" s="38">
        <f>T681/365</f>
        <v>0</v>
      </c>
      <c r="W681" s="38">
        <f>V681*0.92</f>
        <v>0</v>
      </c>
      <c r="X681" s="25">
        <f>LOOKUP(G681,'Load Factor Adjustment'!$A$2:$A$15,'Load Factor Adjustment'!$D$2:$D$15)</f>
        <v>0.68571428571428572</v>
      </c>
      <c r="Y681" s="38">
        <f>U681*X681</f>
        <v>0</v>
      </c>
      <c r="Z681" s="38">
        <f>W681*X681</f>
        <v>0</v>
      </c>
    </row>
    <row r="682" spans="1:26" x14ac:dyDescent="0.25">
      <c r="A682" s="17">
        <v>2018</v>
      </c>
      <c r="B682" s="17">
        <v>3017</v>
      </c>
      <c r="C682" s="18" t="s">
        <v>26</v>
      </c>
      <c r="D682" s="19">
        <v>43417</v>
      </c>
      <c r="E682" s="17">
        <v>7853</v>
      </c>
      <c r="F682" s="18" t="s">
        <v>20</v>
      </c>
      <c r="G682" s="18" t="s">
        <v>18</v>
      </c>
      <c r="H682" s="18" t="s">
        <v>42</v>
      </c>
      <c r="I682" s="17">
        <v>2018</v>
      </c>
      <c r="J682" s="17">
        <v>800</v>
      </c>
      <c r="K682" s="17">
        <v>33</v>
      </c>
      <c r="L682" s="17">
        <v>0.7</v>
      </c>
      <c r="M682" s="20">
        <v>2.75</v>
      </c>
      <c r="N682" s="21">
        <v>5.7000000000000003E-5</v>
      </c>
      <c r="O682" s="22">
        <v>8.9999999999999993E-3</v>
      </c>
      <c r="P682" s="23">
        <v>9.9999999999999995E-7</v>
      </c>
      <c r="Q682" s="20">
        <v>6.06629620200499E-2</v>
      </c>
      <c r="R682" s="22">
        <v>2.6481480220722799E-4</v>
      </c>
      <c r="S682" s="25">
        <f>Q681-Q682</f>
        <v>0.51155925943247604</v>
      </c>
      <c r="T682" s="25">
        <f>R681-R682</f>
        <v>4.1698148305293073E-2</v>
      </c>
      <c r="U682" s="25"/>
      <c r="V682" s="25"/>
      <c r="W682" s="25"/>
    </row>
    <row r="683" spans="1:26" x14ac:dyDescent="0.25">
      <c r="A683" s="17">
        <v>2018</v>
      </c>
      <c r="B683" s="17">
        <v>3020</v>
      </c>
      <c r="C683" s="18" t="s">
        <v>28</v>
      </c>
      <c r="D683" s="19">
        <v>43418</v>
      </c>
      <c r="E683" s="17">
        <v>7859</v>
      </c>
      <c r="F683" s="18" t="s">
        <v>17</v>
      </c>
      <c r="G683" s="18" t="s">
        <v>18</v>
      </c>
      <c r="H683" s="18" t="s">
        <v>19</v>
      </c>
      <c r="I683" s="17">
        <v>1976</v>
      </c>
      <c r="J683" s="17">
        <v>100</v>
      </c>
      <c r="K683" s="17">
        <v>162</v>
      </c>
      <c r="L683" s="17">
        <v>0.7</v>
      </c>
      <c r="M683" s="20">
        <v>11.16</v>
      </c>
      <c r="N683" s="21">
        <v>2.5999999999999998E-4</v>
      </c>
      <c r="O683" s="22">
        <v>0.39600000000000002</v>
      </c>
      <c r="P683" s="23">
        <v>2.8799999999999999E-5</v>
      </c>
      <c r="Q683" s="20">
        <v>0.15477499549843199</v>
      </c>
      <c r="R683" s="22">
        <v>6.6419998130471799E-3</v>
      </c>
      <c r="S683" s="25"/>
      <c r="T683" s="25"/>
      <c r="U683" s="38">
        <f>S683/365</f>
        <v>0</v>
      </c>
      <c r="V683" s="38">
        <f>T683/365</f>
        <v>0</v>
      </c>
      <c r="W683" s="38">
        <f>V683*0.92</f>
        <v>0</v>
      </c>
      <c r="X683" s="25">
        <f>LOOKUP(G683,'Load Factor Adjustment'!$A$2:$A$15,'Load Factor Adjustment'!$D$2:$D$15)</f>
        <v>0.68571428571428572</v>
      </c>
      <c r="Y683" s="38">
        <f>U683*X683</f>
        <v>0</v>
      </c>
      <c r="Z683" s="38">
        <f>W683*X683</f>
        <v>0</v>
      </c>
    </row>
    <row r="684" spans="1:26" x14ac:dyDescent="0.25">
      <c r="A684" s="17">
        <v>2018</v>
      </c>
      <c r="B684" s="17">
        <v>3020</v>
      </c>
      <c r="C684" s="18" t="s">
        <v>28</v>
      </c>
      <c r="D684" s="19">
        <v>43418</v>
      </c>
      <c r="E684" s="17">
        <v>7860</v>
      </c>
      <c r="F684" s="18" t="s">
        <v>20</v>
      </c>
      <c r="G684" s="18" t="s">
        <v>18</v>
      </c>
      <c r="H684" s="18" t="s">
        <v>42</v>
      </c>
      <c r="I684" s="17">
        <v>2017</v>
      </c>
      <c r="J684" s="17">
        <v>100</v>
      </c>
      <c r="K684" s="17">
        <v>115</v>
      </c>
      <c r="L684" s="17">
        <v>0.7</v>
      </c>
      <c r="M684" s="20">
        <v>0.26</v>
      </c>
      <c r="N684" s="21">
        <v>3.9999999999999998E-6</v>
      </c>
      <c r="O684" s="22">
        <v>8.9999999999999993E-3</v>
      </c>
      <c r="P684" s="23">
        <v>3.9999999999999998E-7</v>
      </c>
      <c r="Q684" s="20">
        <v>2.32484555475178E-3</v>
      </c>
      <c r="R684" s="22">
        <v>8.1635797661780594E-5</v>
      </c>
      <c r="S684" s="25">
        <f>Q683-Q684</f>
        <v>0.1524501499436802</v>
      </c>
      <c r="T684" s="25">
        <f>R683-R684</f>
        <v>6.5603640153853995E-3</v>
      </c>
      <c r="U684" s="25"/>
      <c r="V684" s="25"/>
      <c r="W684" s="25"/>
    </row>
    <row r="685" spans="1:26" x14ac:dyDescent="0.25">
      <c r="A685" s="17">
        <v>2018</v>
      </c>
      <c r="B685" s="17">
        <v>3029</v>
      </c>
      <c r="C685" s="18" t="s">
        <v>25</v>
      </c>
      <c r="D685" s="19">
        <v>43418</v>
      </c>
      <c r="E685" s="17">
        <v>7907</v>
      </c>
      <c r="F685" s="18" t="s">
        <v>17</v>
      </c>
      <c r="G685" s="18" t="s">
        <v>18</v>
      </c>
      <c r="H685" s="18" t="s">
        <v>19</v>
      </c>
      <c r="I685" s="17">
        <v>1976</v>
      </c>
      <c r="J685" s="17">
        <v>325</v>
      </c>
      <c r="K685" s="17">
        <v>150</v>
      </c>
      <c r="L685" s="17">
        <v>0.7</v>
      </c>
      <c r="M685" s="20">
        <v>11.16</v>
      </c>
      <c r="N685" s="21">
        <v>2.5999999999999998E-4</v>
      </c>
      <c r="O685" s="22">
        <v>0.39600000000000002</v>
      </c>
      <c r="P685" s="23">
        <v>2.8799999999999999E-5</v>
      </c>
      <c r="Q685" s="20">
        <v>0.53715276320990901</v>
      </c>
      <c r="R685" s="22">
        <v>2.7895832416305E-2</v>
      </c>
      <c r="S685" s="25"/>
      <c r="T685" s="25"/>
      <c r="U685" s="38">
        <f>S685/365</f>
        <v>0</v>
      </c>
      <c r="V685" s="38">
        <f>T685/365</f>
        <v>0</v>
      </c>
      <c r="W685" s="38">
        <f>V685*0.92</f>
        <v>0</v>
      </c>
      <c r="X685" s="25">
        <f>LOOKUP(G685,'Load Factor Adjustment'!$A$2:$A$15,'Load Factor Adjustment'!$D$2:$D$15)</f>
        <v>0.68571428571428572</v>
      </c>
      <c r="Y685" s="38">
        <f>U685*X685</f>
        <v>0</v>
      </c>
      <c r="Z685" s="38">
        <f>W685*X685</f>
        <v>0</v>
      </c>
    </row>
    <row r="686" spans="1:26" x14ac:dyDescent="0.25">
      <c r="A686" s="17">
        <v>2018</v>
      </c>
      <c r="B686" s="17">
        <v>3029</v>
      </c>
      <c r="C686" s="18" t="s">
        <v>25</v>
      </c>
      <c r="D686" s="19">
        <v>43418</v>
      </c>
      <c r="E686" s="17">
        <v>7908</v>
      </c>
      <c r="F686" s="18" t="s">
        <v>20</v>
      </c>
      <c r="G686" s="18" t="s">
        <v>18</v>
      </c>
      <c r="H686" s="18" t="s">
        <v>42</v>
      </c>
      <c r="I686" s="17">
        <v>2018</v>
      </c>
      <c r="J686" s="17">
        <v>325</v>
      </c>
      <c r="K686" s="17">
        <v>114</v>
      </c>
      <c r="L686" s="17">
        <v>0.7</v>
      </c>
      <c r="M686" s="20">
        <v>0.26</v>
      </c>
      <c r="N686" s="21">
        <v>3.9999999999999998E-6</v>
      </c>
      <c r="O686" s="22">
        <v>8.9999999999999993E-3</v>
      </c>
      <c r="P686" s="23">
        <v>3.9999999999999998E-7</v>
      </c>
      <c r="Q686" s="20">
        <v>7.6186917267788597E-3</v>
      </c>
      <c r="R686" s="22">
        <v>2.7587382703580198E-4</v>
      </c>
      <c r="S686" s="25">
        <f>Q685-Q686</f>
        <v>0.52953407148313014</v>
      </c>
      <c r="T686" s="25">
        <f>R685-R686</f>
        <v>2.7619958589269199E-2</v>
      </c>
      <c r="U686" s="25"/>
      <c r="V686" s="25"/>
      <c r="W686" s="25"/>
    </row>
    <row r="687" spans="1:26" x14ac:dyDescent="0.25">
      <c r="A687" s="17">
        <v>2017</v>
      </c>
      <c r="B687" s="17">
        <v>3030</v>
      </c>
      <c r="C687" s="18" t="s">
        <v>25</v>
      </c>
      <c r="D687" s="19">
        <v>43419</v>
      </c>
      <c r="E687" s="17">
        <v>7905</v>
      </c>
      <c r="F687" s="18" t="s">
        <v>17</v>
      </c>
      <c r="G687" s="18" t="s">
        <v>18</v>
      </c>
      <c r="H687" s="18" t="s">
        <v>19</v>
      </c>
      <c r="I687" s="17">
        <v>1973</v>
      </c>
      <c r="J687" s="17">
        <v>350</v>
      </c>
      <c r="K687" s="17">
        <v>77</v>
      </c>
      <c r="L687" s="17">
        <v>0.7</v>
      </c>
      <c r="M687" s="20">
        <v>12.09</v>
      </c>
      <c r="N687" s="21">
        <v>2.7999999999999998E-4</v>
      </c>
      <c r="O687" s="22">
        <v>0.60499999999999998</v>
      </c>
      <c r="P687" s="23">
        <v>4.3999999999999999E-5</v>
      </c>
      <c r="Q687" s="20">
        <v>0.32127893475303299</v>
      </c>
      <c r="R687" s="22">
        <v>2.3560455328065302E-2</v>
      </c>
      <c r="S687" s="25"/>
      <c r="T687" s="25"/>
      <c r="U687" s="38">
        <f>S687/365</f>
        <v>0</v>
      </c>
      <c r="V687" s="38">
        <f>T687/365</f>
        <v>0</v>
      </c>
      <c r="W687" s="38">
        <f>V687*0.92</f>
        <v>0</v>
      </c>
      <c r="X687" s="25">
        <f>LOOKUP(G687,'Load Factor Adjustment'!$A$2:$A$15,'Load Factor Adjustment'!$D$2:$D$15)</f>
        <v>0.68571428571428572</v>
      </c>
      <c r="Y687" s="38">
        <f>U687*X687</f>
        <v>0</v>
      </c>
      <c r="Z687" s="38">
        <f>W687*X687</f>
        <v>0</v>
      </c>
    </row>
    <row r="688" spans="1:26" x14ac:dyDescent="0.25">
      <c r="A688" s="17">
        <v>2017</v>
      </c>
      <c r="B688" s="17">
        <v>3030</v>
      </c>
      <c r="C688" s="18" t="s">
        <v>25</v>
      </c>
      <c r="D688" s="19">
        <v>43419</v>
      </c>
      <c r="E688" s="17">
        <v>7906</v>
      </c>
      <c r="F688" s="18" t="s">
        <v>20</v>
      </c>
      <c r="G688" s="18" t="s">
        <v>18</v>
      </c>
      <c r="H688" s="18" t="s">
        <v>42</v>
      </c>
      <c r="I688" s="17">
        <v>2018</v>
      </c>
      <c r="J688" s="17">
        <v>350</v>
      </c>
      <c r="K688" s="17">
        <v>89</v>
      </c>
      <c r="L688" s="17">
        <v>0.7</v>
      </c>
      <c r="M688" s="20">
        <v>0.26</v>
      </c>
      <c r="N688" s="21">
        <v>3.4999999999999999E-6</v>
      </c>
      <c r="O688" s="22">
        <v>8.9999999999999993E-3</v>
      </c>
      <c r="P688" s="23">
        <v>8.9999999999999996E-7</v>
      </c>
      <c r="Q688" s="20">
        <v>6.3964454586211998E-3</v>
      </c>
      <c r="R688" s="22">
        <v>2.5417533252960702E-4</v>
      </c>
      <c r="S688" s="25">
        <f>Q687-Q688</f>
        <v>0.31488248929441176</v>
      </c>
      <c r="T688" s="25">
        <f>R687-R688</f>
        <v>2.3306279995535695E-2</v>
      </c>
      <c r="U688" s="25"/>
      <c r="V688" s="25"/>
      <c r="W688" s="25"/>
    </row>
    <row r="689" spans="1:26" x14ac:dyDescent="0.25">
      <c r="A689" s="17">
        <v>2017</v>
      </c>
      <c r="B689" s="17">
        <v>3031</v>
      </c>
      <c r="C689" s="18" t="s">
        <v>25</v>
      </c>
      <c r="D689" s="19">
        <v>43419</v>
      </c>
      <c r="E689" s="17">
        <v>7903</v>
      </c>
      <c r="F689" s="18" t="s">
        <v>17</v>
      </c>
      <c r="G689" s="18" t="s">
        <v>18</v>
      </c>
      <c r="H689" s="18" t="s">
        <v>19</v>
      </c>
      <c r="I689" s="17">
        <v>1973</v>
      </c>
      <c r="J689" s="17">
        <v>350</v>
      </c>
      <c r="K689" s="17">
        <v>112</v>
      </c>
      <c r="L689" s="17">
        <v>0.7</v>
      </c>
      <c r="M689" s="20">
        <v>12.09</v>
      </c>
      <c r="N689" s="21">
        <v>2.7999999999999998E-4</v>
      </c>
      <c r="O689" s="22">
        <v>0.60499999999999998</v>
      </c>
      <c r="P689" s="23">
        <v>4.3999999999999999E-5</v>
      </c>
      <c r="Q689" s="20">
        <v>0.467314814186229</v>
      </c>
      <c r="R689" s="22">
        <v>3.4269753204458603E-2</v>
      </c>
      <c r="S689" s="25"/>
      <c r="T689" s="25"/>
      <c r="U689" s="38">
        <f>S689/365</f>
        <v>0</v>
      </c>
      <c r="V689" s="38">
        <f>T689/365</f>
        <v>0</v>
      </c>
      <c r="W689" s="38">
        <f>V689*0.92</f>
        <v>0</v>
      </c>
      <c r="X689" s="25">
        <f>LOOKUP(G689,'Load Factor Adjustment'!$A$2:$A$15,'Load Factor Adjustment'!$D$2:$D$15)</f>
        <v>0.68571428571428572</v>
      </c>
      <c r="Y689" s="38">
        <f>U689*X689</f>
        <v>0</v>
      </c>
      <c r="Z689" s="38">
        <f>W689*X689</f>
        <v>0</v>
      </c>
    </row>
    <row r="690" spans="1:26" x14ac:dyDescent="0.25">
      <c r="A690" s="17">
        <v>2017</v>
      </c>
      <c r="B690" s="17">
        <v>3031</v>
      </c>
      <c r="C690" s="18" t="s">
        <v>25</v>
      </c>
      <c r="D690" s="19">
        <v>43419</v>
      </c>
      <c r="E690" s="17">
        <v>7904</v>
      </c>
      <c r="F690" s="18" t="s">
        <v>20</v>
      </c>
      <c r="G690" s="18" t="s">
        <v>18</v>
      </c>
      <c r="H690" s="18" t="s">
        <v>42</v>
      </c>
      <c r="I690" s="17">
        <v>2018</v>
      </c>
      <c r="J690" s="17">
        <v>350</v>
      </c>
      <c r="K690" s="17">
        <v>89</v>
      </c>
      <c r="L690" s="17">
        <v>0.7</v>
      </c>
      <c r="M690" s="20">
        <v>0.26</v>
      </c>
      <c r="N690" s="21">
        <v>3.4999999999999999E-6</v>
      </c>
      <c r="O690" s="22">
        <v>8.9999999999999993E-3</v>
      </c>
      <c r="P690" s="23">
        <v>8.9999999999999996E-7</v>
      </c>
      <c r="Q690" s="20">
        <v>6.3964454586211998E-3</v>
      </c>
      <c r="R690" s="22">
        <v>2.5417533252960702E-4</v>
      </c>
      <c r="S690" s="25">
        <f>Q689-Q690</f>
        <v>0.46091836872760777</v>
      </c>
      <c r="T690" s="25">
        <f>R689-R690</f>
        <v>3.4015577871928993E-2</v>
      </c>
      <c r="U690" s="25"/>
      <c r="V690" s="25"/>
      <c r="W690" s="25"/>
    </row>
    <row r="691" spans="1:26" x14ac:dyDescent="0.25">
      <c r="A691" s="17">
        <v>2018</v>
      </c>
      <c r="B691" s="17">
        <v>3045</v>
      </c>
      <c r="C691" s="18" t="s">
        <v>16</v>
      </c>
      <c r="D691" s="19">
        <v>43419</v>
      </c>
      <c r="E691" s="17">
        <v>7875</v>
      </c>
      <c r="F691" s="18" t="s">
        <v>17</v>
      </c>
      <c r="G691" s="18" t="s">
        <v>18</v>
      </c>
      <c r="H691" s="18" t="s">
        <v>19</v>
      </c>
      <c r="I691" s="17">
        <v>1989</v>
      </c>
      <c r="J691" s="17">
        <v>570</v>
      </c>
      <c r="K691" s="17">
        <v>222</v>
      </c>
      <c r="L691" s="17">
        <v>0.7</v>
      </c>
      <c r="M691" s="20">
        <v>7.6</v>
      </c>
      <c r="N691" s="21">
        <v>1.8000000000000001E-4</v>
      </c>
      <c r="O691" s="22">
        <v>0.27400000000000002</v>
      </c>
      <c r="P691" s="23">
        <v>1.9899999999999999E-5</v>
      </c>
      <c r="Q691" s="20">
        <v>0.95295553321246396</v>
      </c>
      <c r="R691" s="22">
        <v>5.0069220945826602E-2</v>
      </c>
      <c r="S691" s="25"/>
      <c r="T691" s="25"/>
      <c r="U691" s="38">
        <f>S691/365</f>
        <v>0</v>
      </c>
      <c r="V691" s="38">
        <f>T691/365</f>
        <v>0</v>
      </c>
      <c r="W691" s="38">
        <f>V691*0.92</f>
        <v>0</v>
      </c>
      <c r="X691" s="25">
        <f>LOOKUP(G691,'Load Factor Adjustment'!$A$2:$A$15,'Load Factor Adjustment'!$D$2:$D$15)</f>
        <v>0.68571428571428572</v>
      </c>
      <c r="Y691" s="38">
        <f>U691*X691</f>
        <v>0</v>
      </c>
      <c r="Z691" s="38">
        <f>W691*X691</f>
        <v>0</v>
      </c>
    </row>
    <row r="692" spans="1:26" x14ac:dyDescent="0.25">
      <c r="A692" s="17">
        <v>2018</v>
      </c>
      <c r="B692" s="17">
        <v>3045</v>
      </c>
      <c r="C692" s="18" t="s">
        <v>16</v>
      </c>
      <c r="D692" s="19">
        <v>43419</v>
      </c>
      <c r="E692" s="17">
        <v>7876</v>
      </c>
      <c r="F692" s="18" t="s">
        <v>20</v>
      </c>
      <c r="G692" s="18" t="s">
        <v>18</v>
      </c>
      <c r="H692" s="18" t="s">
        <v>42</v>
      </c>
      <c r="I692" s="17">
        <v>2018</v>
      </c>
      <c r="J692" s="17">
        <v>570</v>
      </c>
      <c r="K692" s="17">
        <v>270</v>
      </c>
      <c r="L692" s="17">
        <v>0.7</v>
      </c>
      <c r="M692" s="20">
        <v>0.26</v>
      </c>
      <c r="N692" s="21">
        <v>3.5999999999999998E-6</v>
      </c>
      <c r="O692" s="22">
        <v>8.9999999999999993E-3</v>
      </c>
      <c r="P692" s="23">
        <v>2.9999999999999999E-7</v>
      </c>
      <c r="Q692" s="20">
        <v>3.2093373287107999E-2</v>
      </c>
      <c r="R692" s="22">
        <v>1.1702811876541401E-3</v>
      </c>
      <c r="S692" s="25">
        <f>Q691-Q692</f>
        <v>0.92086215992535592</v>
      </c>
      <c r="T692" s="25">
        <f>R691-R692</f>
        <v>4.8898939758172465E-2</v>
      </c>
      <c r="U692" s="25"/>
      <c r="V692" s="25"/>
      <c r="W692" s="25"/>
    </row>
    <row r="693" spans="1:26" x14ac:dyDescent="0.25">
      <c r="A693" s="17">
        <v>2018</v>
      </c>
      <c r="B693" s="17">
        <v>3046</v>
      </c>
      <c r="C693" s="18" t="s">
        <v>16</v>
      </c>
      <c r="D693" s="19">
        <v>43419</v>
      </c>
      <c r="E693" s="17">
        <v>7873</v>
      </c>
      <c r="F693" s="18" t="s">
        <v>17</v>
      </c>
      <c r="G693" s="18" t="s">
        <v>18</v>
      </c>
      <c r="H693" s="18" t="s">
        <v>19</v>
      </c>
      <c r="I693" s="17">
        <v>1969</v>
      </c>
      <c r="J693" s="17">
        <v>550</v>
      </c>
      <c r="K693" s="17">
        <v>133</v>
      </c>
      <c r="L693" s="17">
        <v>0.7</v>
      </c>
      <c r="M693" s="20">
        <v>13.02</v>
      </c>
      <c r="N693" s="21">
        <v>2.9999999999999997E-4</v>
      </c>
      <c r="O693" s="22">
        <v>0.55400000000000005</v>
      </c>
      <c r="P693" s="23">
        <v>4.0299999999999997E-5</v>
      </c>
      <c r="Q693" s="20">
        <v>0.93808103803182097</v>
      </c>
      <c r="R693" s="22">
        <v>5.8565155316826302E-2</v>
      </c>
      <c r="S693" s="25"/>
      <c r="T693" s="25"/>
      <c r="U693" s="38">
        <f>S693/365</f>
        <v>0</v>
      </c>
      <c r="V693" s="38">
        <f>T693/365</f>
        <v>0</v>
      </c>
      <c r="W693" s="38">
        <f>V693*0.92</f>
        <v>0</v>
      </c>
      <c r="X693" s="25">
        <f>LOOKUP(G693,'Load Factor Adjustment'!$A$2:$A$15,'Load Factor Adjustment'!$D$2:$D$15)</f>
        <v>0.68571428571428572</v>
      </c>
      <c r="Y693" s="38">
        <f>U693*X693</f>
        <v>0</v>
      </c>
      <c r="Z693" s="38">
        <f>W693*X693</f>
        <v>0</v>
      </c>
    </row>
    <row r="694" spans="1:26" x14ac:dyDescent="0.25">
      <c r="A694" s="17">
        <v>2018</v>
      </c>
      <c r="B694" s="17">
        <v>3046</v>
      </c>
      <c r="C694" s="18" t="s">
        <v>16</v>
      </c>
      <c r="D694" s="19">
        <v>43419</v>
      </c>
      <c r="E694" s="17">
        <v>7874</v>
      </c>
      <c r="F694" s="18" t="s">
        <v>20</v>
      </c>
      <c r="G694" s="18" t="s">
        <v>18</v>
      </c>
      <c r="H694" s="18" t="s">
        <v>42</v>
      </c>
      <c r="I694" s="17">
        <v>2018</v>
      </c>
      <c r="J694" s="17">
        <v>550</v>
      </c>
      <c r="K694" s="17">
        <v>155</v>
      </c>
      <c r="L694" s="17">
        <v>0.7</v>
      </c>
      <c r="M694" s="20">
        <v>0.26</v>
      </c>
      <c r="N694" s="21">
        <v>3.9999999999999998E-6</v>
      </c>
      <c r="O694" s="22">
        <v>8.9999999999999993E-3</v>
      </c>
      <c r="P694" s="23">
        <v>3.9999999999999998E-7</v>
      </c>
      <c r="Q694" s="20">
        <v>1.78261950549287E-2</v>
      </c>
      <c r="R694" s="22">
        <v>6.64371106021815E-4</v>
      </c>
      <c r="S694" s="25">
        <f>Q693-Q694</f>
        <v>0.92025484297689231</v>
      </c>
      <c r="T694" s="25">
        <f>R693-R694</f>
        <v>5.7900784210804489E-2</v>
      </c>
      <c r="U694" s="25"/>
      <c r="V694" s="25"/>
      <c r="W694" s="25"/>
    </row>
    <row r="695" spans="1:26" x14ac:dyDescent="0.25">
      <c r="A695" s="17">
        <v>2018</v>
      </c>
      <c r="B695" s="17">
        <v>3048</v>
      </c>
      <c r="C695" s="18" t="s">
        <v>27</v>
      </c>
      <c r="D695" s="19">
        <v>43420</v>
      </c>
      <c r="E695" s="17">
        <v>7869</v>
      </c>
      <c r="F695" s="18" t="s">
        <v>17</v>
      </c>
      <c r="G695" s="18" t="s">
        <v>18</v>
      </c>
      <c r="H695" s="18" t="s">
        <v>19</v>
      </c>
      <c r="I695" s="17">
        <v>1977</v>
      </c>
      <c r="J695" s="17">
        <v>800</v>
      </c>
      <c r="K695" s="17">
        <v>60</v>
      </c>
      <c r="L695" s="17">
        <v>0.7</v>
      </c>
      <c r="M695" s="20">
        <v>12.09</v>
      </c>
      <c r="N695" s="21">
        <v>2.7999999999999998E-4</v>
      </c>
      <c r="O695" s="22">
        <v>0.60499999999999998</v>
      </c>
      <c r="P695" s="23">
        <v>4.3999999999999999E-5</v>
      </c>
      <c r="Q695" s="20">
        <v>0.57222222145252599</v>
      </c>
      <c r="R695" s="22">
        <v>4.1962963107500299E-2</v>
      </c>
      <c r="S695" s="25"/>
      <c r="T695" s="25"/>
      <c r="U695" s="38">
        <f>S695/365</f>
        <v>0</v>
      </c>
      <c r="V695" s="38">
        <f>T695/365</f>
        <v>0</v>
      </c>
      <c r="W695" s="38">
        <f>V695*0.92</f>
        <v>0</v>
      </c>
      <c r="X695" s="25">
        <f>LOOKUP(G695,'Load Factor Adjustment'!$A$2:$A$15,'Load Factor Adjustment'!$D$2:$D$15)</f>
        <v>0.68571428571428572</v>
      </c>
      <c r="Y695" s="38">
        <f>U695*X695</f>
        <v>0</v>
      </c>
      <c r="Z695" s="38">
        <f>W695*X695</f>
        <v>0</v>
      </c>
    </row>
    <row r="696" spans="1:26" x14ac:dyDescent="0.25">
      <c r="A696" s="17">
        <v>2018</v>
      </c>
      <c r="B696" s="17">
        <v>3048</v>
      </c>
      <c r="C696" s="18" t="s">
        <v>27</v>
      </c>
      <c r="D696" s="19">
        <v>43420</v>
      </c>
      <c r="E696" s="17">
        <v>7870</v>
      </c>
      <c r="F696" s="18" t="s">
        <v>20</v>
      </c>
      <c r="G696" s="18" t="s">
        <v>18</v>
      </c>
      <c r="H696" s="18" t="s">
        <v>42</v>
      </c>
      <c r="I696" s="17">
        <v>2018</v>
      </c>
      <c r="J696" s="17">
        <v>800</v>
      </c>
      <c r="K696" s="17">
        <v>75</v>
      </c>
      <c r="L696" s="17">
        <v>0.7</v>
      </c>
      <c r="M696" s="20">
        <v>0.26</v>
      </c>
      <c r="N696" s="21">
        <v>3.4999999999999999E-6</v>
      </c>
      <c r="O696" s="22">
        <v>8.9999999999999993E-3</v>
      </c>
      <c r="P696" s="23">
        <v>8.9999999999999996E-7</v>
      </c>
      <c r="Q696" s="20">
        <v>1.2685184536532E-2</v>
      </c>
      <c r="R696" s="22">
        <v>5.8333330083122702E-4</v>
      </c>
      <c r="S696" s="25">
        <f>Q695-Q696</f>
        <v>0.55953703691599399</v>
      </c>
      <c r="T696" s="25">
        <f>R695-R696</f>
        <v>4.1379629806669073E-2</v>
      </c>
      <c r="U696" s="25"/>
      <c r="V696" s="25"/>
      <c r="W696" s="25"/>
    </row>
    <row r="697" spans="1:26" x14ac:dyDescent="0.25">
      <c r="A697" s="17">
        <v>2016</v>
      </c>
      <c r="B697" s="17">
        <v>3120</v>
      </c>
      <c r="C697" s="18" t="s">
        <v>23</v>
      </c>
      <c r="D697" s="19">
        <v>43423</v>
      </c>
      <c r="E697" s="17">
        <v>8067</v>
      </c>
      <c r="F697" s="18" t="s">
        <v>17</v>
      </c>
      <c r="G697" s="18" t="s">
        <v>18</v>
      </c>
      <c r="H697" s="18" t="s">
        <v>19</v>
      </c>
      <c r="I697" s="17">
        <v>1968</v>
      </c>
      <c r="J697" s="17">
        <v>150</v>
      </c>
      <c r="K697" s="17">
        <v>52</v>
      </c>
      <c r="L697" s="17">
        <v>0.7</v>
      </c>
      <c r="M697" s="20">
        <v>12.09</v>
      </c>
      <c r="N697" s="21">
        <v>2.7999999999999998E-4</v>
      </c>
      <c r="O697" s="22">
        <v>0.60499999999999998</v>
      </c>
      <c r="P697" s="23">
        <v>4.3999999999999999E-5</v>
      </c>
      <c r="Q697" s="20">
        <v>8.6161110919975595E-2</v>
      </c>
      <c r="R697" s="22">
        <v>5.7464815148567001E-3</v>
      </c>
      <c r="S697" s="25"/>
      <c r="T697" s="25"/>
      <c r="U697" s="38">
        <f t="shared" ref="U697:U698" si="0">S697/365</f>
        <v>0</v>
      </c>
      <c r="V697" s="38">
        <f t="shared" ref="V697:V698" si="1">T697/365</f>
        <v>0</v>
      </c>
      <c r="W697" s="38">
        <f t="shared" ref="W697:W698" si="2">V697*0.92</f>
        <v>0</v>
      </c>
      <c r="X697" s="25">
        <f>LOOKUP(G697,'Load Factor Adjustment'!$A$2:$A$15,'Load Factor Adjustment'!$D$2:$D$15)</f>
        <v>0.68571428571428572</v>
      </c>
      <c r="Y697" s="38">
        <f t="shared" ref="Y697:Y698" si="3">U697*X697</f>
        <v>0</v>
      </c>
      <c r="Z697" s="38">
        <f t="shared" ref="Z697:Z698" si="4">W697*X697</f>
        <v>0</v>
      </c>
    </row>
    <row r="698" spans="1:26" x14ac:dyDescent="0.25">
      <c r="A698" s="17">
        <v>2016</v>
      </c>
      <c r="B698" s="17">
        <v>3120</v>
      </c>
      <c r="C698" s="18" t="s">
        <v>23</v>
      </c>
      <c r="D698" s="19">
        <v>43423</v>
      </c>
      <c r="E698" s="17">
        <v>8068</v>
      </c>
      <c r="F698" s="18" t="s">
        <v>20</v>
      </c>
      <c r="G698" s="18" t="s">
        <v>18</v>
      </c>
      <c r="H698" s="18" t="s">
        <v>42</v>
      </c>
      <c r="I698" s="17">
        <v>2017</v>
      </c>
      <c r="J698" s="17">
        <v>150</v>
      </c>
      <c r="K698" s="17">
        <v>55</v>
      </c>
      <c r="L698" s="17">
        <v>0.7</v>
      </c>
      <c r="M698" s="20">
        <v>2.74</v>
      </c>
      <c r="N698" s="21">
        <v>3.6000000000000001E-5</v>
      </c>
      <c r="O698" s="22">
        <v>8.9999999999999993E-3</v>
      </c>
      <c r="P698" s="23">
        <v>8.9999999999999996E-7</v>
      </c>
      <c r="Q698" s="20">
        <v>1.76140043964527E-2</v>
      </c>
      <c r="R698" s="22">
        <v>6.1588538032136199E-5</v>
      </c>
      <c r="S698" s="25">
        <f>Q697-Q698</f>
        <v>6.8547106523522888E-2</v>
      </c>
      <c r="T698" s="25">
        <f>R697-R698</f>
        <v>5.6848929768245644E-3</v>
      </c>
      <c r="U698" s="38">
        <f t="shared" si="0"/>
        <v>1.8780029184526818E-4</v>
      </c>
      <c r="V698" s="38">
        <f t="shared" si="1"/>
        <v>1.5575049251574149E-5</v>
      </c>
      <c r="W698" s="38">
        <f t="shared" si="2"/>
        <v>1.4329045311448217E-5</v>
      </c>
      <c r="X698" s="25">
        <f>LOOKUP(G698,'Load Factor Adjustment'!$A$2:$A$15,'Load Factor Adjustment'!$D$2:$D$15)</f>
        <v>0.68571428571428572</v>
      </c>
      <c r="Y698" s="38">
        <f t="shared" si="3"/>
        <v>1.2877734297961246E-4</v>
      </c>
      <c r="Z698" s="38">
        <f t="shared" si="4"/>
        <v>9.8256310707073486E-6</v>
      </c>
    </row>
    <row r="699" spans="1:26" x14ac:dyDescent="0.25">
      <c r="A699" s="17">
        <v>2018</v>
      </c>
      <c r="B699" s="17">
        <v>3035</v>
      </c>
      <c r="C699" s="18" t="s">
        <v>25</v>
      </c>
      <c r="D699" s="19">
        <v>43424</v>
      </c>
      <c r="E699" s="17">
        <v>7895</v>
      </c>
      <c r="F699" s="18" t="s">
        <v>17</v>
      </c>
      <c r="G699" s="18" t="s">
        <v>18</v>
      </c>
      <c r="H699" s="18" t="s">
        <v>19</v>
      </c>
      <c r="I699" s="17">
        <v>1988</v>
      </c>
      <c r="J699" s="17">
        <v>475</v>
      </c>
      <c r="K699" s="17">
        <v>230</v>
      </c>
      <c r="L699" s="17">
        <v>0.7</v>
      </c>
      <c r="M699" s="20">
        <v>7.6</v>
      </c>
      <c r="N699" s="21">
        <v>1.8000000000000001E-4</v>
      </c>
      <c r="O699" s="22">
        <v>0.27400000000000002</v>
      </c>
      <c r="P699" s="23">
        <v>1.9899999999999999E-5</v>
      </c>
      <c r="Q699" s="20">
        <v>0.82274689429004</v>
      </c>
      <c r="R699" s="22">
        <v>4.3227930996772197E-2</v>
      </c>
      <c r="S699" s="25"/>
      <c r="T699" s="25"/>
      <c r="U699" s="25"/>
      <c r="V699" s="25"/>
      <c r="W699" s="25"/>
    </row>
    <row r="700" spans="1:26" x14ac:dyDescent="0.25">
      <c r="A700" s="17">
        <v>2018</v>
      </c>
      <c r="B700" s="17">
        <v>3035</v>
      </c>
      <c r="C700" s="18" t="s">
        <v>25</v>
      </c>
      <c r="D700" s="19">
        <v>43424</v>
      </c>
      <c r="E700" s="17">
        <v>7896</v>
      </c>
      <c r="F700" s="18" t="s">
        <v>20</v>
      </c>
      <c r="G700" s="18" t="s">
        <v>18</v>
      </c>
      <c r="H700" s="18" t="s">
        <v>42</v>
      </c>
      <c r="I700" s="17">
        <v>2015</v>
      </c>
      <c r="J700" s="17">
        <v>475</v>
      </c>
      <c r="K700" s="17">
        <v>168</v>
      </c>
      <c r="L700" s="17">
        <v>0.7</v>
      </c>
      <c r="M700" s="20">
        <v>0.26</v>
      </c>
      <c r="N700" s="21">
        <v>3.9999999999999998E-6</v>
      </c>
      <c r="O700" s="22">
        <v>8.9999999999999993E-3</v>
      </c>
      <c r="P700" s="23">
        <v>3.9999999999999998E-7</v>
      </c>
      <c r="Q700" s="20">
        <v>1.6594212091672202E-2</v>
      </c>
      <c r="R700" s="22">
        <v>6.1266200343139204E-4</v>
      </c>
      <c r="S700" s="25">
        <f>Q699-Q700</f>
        <v>0.80615268219836778</v>
      </c>
      <c r="T700" s="25">
        <f>R699-R700</f>
        <v>4.2615268993340803E-2</v>
      </c>
      <c r="U700" s="38">
        <f>S700/365</f>
        <v>2.2086374854749804E-3</v>
      </c>
      <c r="V700" s="38">
        <f>T700/365</f>
        <v>1.1675416162559125E-4</v>
      </c>
      <c r="W700" s="38">
        <f>V700*0.92</f>
        <v>1.0741382869554396E-4</v>
      </c>
      <c r="X700" s="25">
        <f>LOOKUP(G700,'Load Factor Adjustment'!$A$2:$A$15,'Load Factor Adjustment'!$D$2:$D$15)</f>
        <v>0.68571428571428572</v>
      </c>
      <c r="Y700" s="38">
        <f>U700*X700</f>
        <v>1.5144942757542722E-3</v>
      </c>
      <c r="Z700" s="38">
        <f>W700*X700</f>
        <v>7.3655196819801571E-5</v>
      </c>
    </row>
    <row r="701" spans="1:26" x14ac:dyDescent="0.25">
      <c r="A701" s="17">
        <v>2018</v>
      </c>
      <c r="B701" s="17">
        <v>3096</v>
      </c>
      <c r="C701" s="18" t="s">
        <v>28</v>
      </c>
      <c r="D701" s="19">
        <v>43424</v>
      </c>
      <c r="E701" s="17">
        <v>8029</v>
      </c>
      <c r="F701" s="18" t="s">
        <v>17</v>
      </c>
      <c r="G701" s="18" t="s">
        <v>18</v>
      </c>
      <c r="H701" s="18" t="s">
        <v>19</v>
      </c>
      <c r="I701" s="17">
        <v>1997</v>
      </c>
      <c r="J701" s="17">
        <v>230</v>
      </c>
      <c r="K701" s="17">
        <v>92</v>
      </c>
      <c r="L701" s="17">
        <v>0.7</v>
      </c>
      <c r="M701" s="20">
        <v>8.17</v>
      </c>
      <c r="N701" s="21">
        <v>1.9000000000000001E-4</v>
      </c>
      <c r="O701" s="22">
        <v>0.47899999999999998</v>
      </c>
      <c r="P701" s="23">
        <v>3.6100000000000003E-5</v>
      </c>
      <c r="Q701" s="20">
        <v>0.15194382024269201</v>
      </c>
      <c r="R701" s="22">
        <v>1.13453843149245E-2</v>
      </c>
      <c r="S701" s="25"/>
      <c r="T701" s="25"/>
      <c r="U701" s="25"/>
      <c r="V701" s="25"/>
      <c r="W701" s="25"/>
    </row>
    <row r="702" spans="1:26" x14ac:dyDescent="0.25">
      <c r="A702" s="17">
        <v>2018</v>
      </c>
      <c r="B702" s="17">
        <v>3096</v>
      </c>
      <c r="C702" s="18" t="s">
        <v>28</v>
      </c>
      <c r="D702" s="19">
        <v>43424</v>
      </c>
      <c r="E702" s="17">
        <v>8030</v>
      </c>
      <c r="F702" s="18" t="s">
        <v>20</v>
      </c>
      <c r="G702" s="18" t="s">
        <v>18</v>
      </c>
      <c r="H702" s="18" t="s">
        <v>42</v>
      </c>
      <c r="I702" s="17">
        <v>2017</v>
      </c>
      <c r="J702" s="17">
        <v>230</v>
      </c>
      <c r="K702" s="17">
        <v>115</v>
      </c>
      <c r="L702" s="17">
        <v>0.7</v>
      </c>
      <c r="M702" s="20">
        <v>0.26</v>
      </c>
      <c r="N702" s="21">
        <v>3.9999999999999998E-6</v>
      </c>
      <c r="O702" s="22">
        <v>8.9999999999999993E-3</v>
      </c>
      <c r="P702" s="23">
        <v>3.9999999999999998E-7</v>
      </c>
      <c r="Q702" s="20">
        <v>5.4002080464963902E-3</v>
      </c>
      <c r="R702" s="22">
        <v>1.93068661754233E-4</v>
      </c>
      <c r="S702" s="25">
        <f>Q701-Q702</f>
        <v>0.14654361219619563</v>
      </c>
      <c r="T702" s="25">
        <f>R701-R702</f>
        <v>1.1152315653170267E-2</v>
      </c>
      <c r="U702" s="38">
        <f>S702/365</f>
        <v>4.0148934848272775E-4</v>
      </c>
      <c r="V702" s="38">
        <f>T702/365</f>
        <v>3.0554289460740458E-5</v>
      </c>
      <c r="W702" s="38">
        <f>V702*0.92</f>
        <v>2.8109946303881221E-5</v>
      </c>
      <c r="X702" s="25">
        <f>LOOKUP(G702,'Load Factor Adjustment'!$A$2:$A$15,'Load Factor Adjustment'!$D$2:$D$15)</f>
        <v>0.68571428571428572</v>
      </c>
      <c r="Y702" s="38">
        <f>U702*X702</f>
        <v>2.7530698181672759E-4</v>
      </c>
      <c r="Z702" s="38">
        <f>W702*X702</f>
        <v>1.9275391751232837E-5</v>
      </c>
    </row>
    <row r="703" spans="1:26" x14ac:dyDescent="0.25">
      <c r="A703" s="17">
        <v>2018</v>
      </c>
      <c r="B703" s="17">
        <v>3101</v>
      </c>
      <c r="C703" s="18" t="s">
        <v>27</v>
      </c>
      <c r="D703" s="19">
        <v>43424</v>
      </c>
      <c r="E703" s="17">
        <v>8047</v>
      </c>
      <c r="F703" s="18" t="s">
        <v>17</v>
      </c>
      <c r="G703" s="18" t="s">
        <v>18</v>
      </c>
      <c r="H703" s="18" t="s">
        <v>19</v>
      </c>
      <c r="I703" s="17">
        <v>1979</v>
      </c>
      <c r="J703" s="17">
        <v>500</v>
      </c>
      <c r="K703" s="17">
        <v>81</v>
      </c>
      <c r="L703" s="17">
        <v>0.7</v>
      </c>
      <c r="M703" s="20">
        <v>12.09</v>
      </c>
      <c r="N703" s="21">
        <v>2.7999999999999998E-4</v>
      </c>
      <c r="O703" s="22">
        <v>0.60499999999999998</v>
      </c>
      <c r="P703" s="23">
        <v>4.3999999999999999E-5</v>
      </c>
      <c r="Q703" s="20">
        <v>0.48281249935056902</v>
      </c>
      <c r="R703" s="22">
        <v>3.5406250121953399E-2</v>
      </c>
      <c r="S703" s="25"/>
      <c r="T703" s="25"/>
      <c r="U703" s="25"/>
      <c r="V703" s="25"/>
      <c r="W703" s="25"/>
    </row>
    <row r="704" spans="1:26" x14ac:dyDescent="0.25">
      <c r="A704" s="17">
        <v>2018</v>
      </c>
      <c r="B704" s="17">
        <v>3101</v>
      </c>
      <c r="C704" s="18" t="s">
        <v>27</v>
      </c>
      <c r="D704" s="19">
        <v>43424</v>
      </c>
      <c r="E704" s="17">
        <v>8048</v>
      </c>
      <c r="F704" s="18" t="s">
        <v>20</v>
      </c>
      <c r="G704" s="18" t="s">
        <v>18</v>
      </c>
      <c r="H704" s="18" t="s">
        <v>42</v>
      </c>
      <c r="I704" s="17">
        <v>2017</v>
      </c>
      <c r="J704" s="17">
        <v>500</v>
      </c>
      <c r="K704" s="17">
        <v>100</v>
      </c>
      <c r="L704" s="17">
        <v>0.7</v>
      </c>
      <c r="M704" s="20">
        <v>2.3199999999999998</v>
      </c>
      <c r="N704" s="21">
        <v>3.0000000000000001E-5</v>
      </c>
      <c r="O704" s="22">
        <v>0.112</v>
      </c>
      <c r="P704" s="23">
        <v>7.9999999999999996E-6</v>
      </c>
      <c r="Q704" s="20">
        <v>9.2399687135861594E-2</v>
      </c>
      <c r="R704" s="22">
        <v>5.0925926372927298E-3</v>
      </c>
      <c r="S704" s="25">
        <f>Q703-Q704</f>
        <v>0.39041281221470742</v>
      </c>
      <c r="T704" s="25">
        <f>R703-R704</f>
        <v>3.031365748466067E-2</v>
      </c>
      <c r="U704" s="38">
        <f>S704/365</f>
        <v>1.0696241430539928E-3</v>
      </c>
      <c r="V704" s="38">
        <f>T704/365</f>
        <v>8.3051116396330604E-5</v>
      </c>
      <c r="W704" s="38">
        <f>V704*0.92</f>
        <v>7.6407027084624164E-5</v>
      </c>
      <c r="X704" s="25">
        <f>LOOKUP(G704,'Load Factor Adjustment'!$A$2:$A$15,'Load Factor Adjustment'!$D$2:$D$15)</f>
        <v>0.68571428571428572</v>
      </c>
      <c r="Y704" s="38">
        <f>U704*X704</f>
        <v>7.3345655523702363E-4</v>
      </c>
      <c r="Z704" s="38">
        <f>W704*X704</f>
        <v>5.2393390000885141E-5</v>
      </c>
    </row>
    <row r="705" spans="1:26" x14ac:dyDescent="0.25">
      <c r="A705" s="17">
        <v>2018</v>
      </c>
      <c r="B705" s="17">
        <v>3041</v>
      </c>
      <c r="C705" s="18" t="s">
        <v>25</v>
      </c>
      <c r="D705" s="19">
        <v>43430</v>
      </c>
      <c r="E705" s="17">
        <v>7883</v>
      </c>
      <c r="F705" s="18" t="s">
        <v>17</v>
      </c>
      <c r="G705" s="18" t="s">
        <v>18</v>
      </c>
      <c r="H705" s="18" t="s">
        <v>19</v>
      </c>
      <c r="I705" s="17">
        <v>1979</v>
      </c>
      <c r="J705" s="17">
        <v>800</v>
      </c>
      <c r="K705" s="17">
        <v>189</v>
      </c>
      <c r="L705" s="17">
        <v>0.7</v>
      </c>
      <c r="M705" s="20">
        <v>11.16</v>
      </c>
      <c r="N705" s="21">
        <v>2.5999999999999998E-4</v>
      </c>
      <c r="O705" s="22">
        <v>0.39600000000000002</v>
      </c>
      <c r="P705" s="23">
        <v>2.8799999999999999E-5</v>
      </c>
      <c r="Q705" s="20">
        <v>1.6659999548172</v>
      </c>
      <c r="R705" s="22">
        <v>8.6519997155801401E-2</v>
      </c>
      <c r="S705" s="25"/>
      <c r="T705" s="25"/>
      <c r="U705" s="25"/>
      <c r="V705" s="25"/>
      <c r="W705" s="25"/>
    </row>
    <row r="706" spans="1:26" x14ac:dyDescent="0.25">
      <c r="A706" s="17">
        <v>2018</v>
      </c>
      <c r="B706" s="17">
        <v>3041</v>
      </c>
      <c r="C706" s="18" t="s">
        <v>25</v>
      </c>
      <c r="D706" s="19">
        <v>43430</v>
      </c>
      <c r="E706" s="17">
        <v>7884</v>
      </c>
      <c r="F706" s="18" t="s">
        <v>20</v>
      </c>
      <c r="G706" s="18" t="s">
        <v>18</v>
      </c>
      <c r="H706" s="18" t="s">
        <v>42</v>
      </c>
      <c r="I706" s="17">
        <v>2016</v>
      </c>
      <c r="J706" s="17">
        <v>800</v>
      </c>
      <c r="K706" s="17">
        <v>230</v>
      </c>
      <c r="L706" s="17">
        <v>0.7</v>
      </c>
      <c r="M706" s="20">
        <v>0.26</v>
      </c>
      <c r="N706" s="21">
        <v>3.5999999999999998E-6</v>
      </c>
      <c r="O706" s="22">
        <v>8.9999999999999993E-3</v>
      </c>
      <c r="P706" s="23">
        <v>2.9999999999999999E-7</v>
      </c>
      <c r="Q706" s="20">
        <v>3.8958022617112703E-2</v>
      </c>
      <c r="R706" s="22">
        <v>1.4481480745069601E-3</v>
      </c>
      <c r="S706" s="25">
        <f>Q705-Q706</f>
        <v>1.6270419322000873</v>
      </c>
      <c r="T706" s="25">
        <f>R705-R706</f>
        <v>8.5071849081294434E-2</v>
      </c>
      <c r="U706" s="38">
        <f>S706/365</f>
        <v>4.4576491293153078E-3</v>
      </c>
      <c r="V706" s="38">
        <f>T706/365</f>
        <v>2.3307355912683406E-4</v>
      </c>
      <c r="W706" s="38">
        <f>V706*0.92</f>
        <v>2.1442767439668734E-4</v>
      </c>
      <c r="X706" s="25">
        <f>LOOKUP(G706,'Load Factor Adjustment'!$A$2:$A$15,'Load Factor Adjustment'!$D$2:$D$15)</f>
        <v>0.68571428571428572</v>
      </c>
      <c r="Y706" s="38">
        <f>U706*X706</f>
        <v>3.0566736886733538E-3</v>
      </c>
      <c r="Z706" s="38">
        <f>W706*X706</f>
        <v>1.4703611958629989E-4</v>
      </c>
    </row>
    <row r="707" spans="1:26" x14ac:dyDescent="0.25">
      <c r="A707" s="17">
        <v>2018</v>
      </c>
      <c r="B707" s="17">
        <v>3115</v>
      </c>
      <c r="C707" s="18" t="s">
        <v>23</v>
      </c>
      <c r="D707" s="19">
        <v>43430</v>
      </c>
      <c r="E707" s="17">
        <v>8077</v>
      </c>
      <c r="F707" s="18" t="s">
        <v>17</v>
      </c>
      <c r="G707" s="18" t="s">
        <v>18</v>
      </c>
      <c r="H707" s="18" t="s">
        <v>19</v>
      </c>
      <c r="I707" s="17">
        <v>1996</v>
      </c>
      <c r="J707" s="17">
        <v>150</v>
      </c>
      <c r="K707" s="17">
        <v>104</v>
      </c>
      <c r="L707" s="17">
        <v>0.7</v>
      </c>
      <c r="M707" s="20">
        <v>8.17</v>
      </c>
      <c r="N707" s="21">
        <v>1.9000000000000001E-4</v>
      </c>
      <c r="O707" s="22">
        <v>0.47899999999999998</v>
      </c>
      <c r="P707" s="23">
        <v>3.6100000000000003E-5</v>
      </c>
      <c r="Q707" s="20">
        <v>0.107605091976506</v>
      </c>
      <c r="R707" s="22">
        <v>7.5256155602539902E-3</v>
      </c>
      <c r="S707" s="25"/>
      <c r="T707" s="25"/>
      <c r="U707" s="25"/>
      <c r="V707" s="25"/>
      <c r="W707" s="25"/>
    </row>
    <row r="708" spans="1:26" x14ac:dyDescent="0.25">
      <c r="A708" s="17">
        <v>2018</v>
      </c>
      <c r="B708" s="17">
        <v>3115</v>
      </c>
      <c r="C708" s="18" t="s">
        <v>23</v>
      </c>
      <c r="D708" s="19">
        <v>43430</v>
      </c>
      <c r="E708" s="17">
        <v>8078</v>
      </c>
      <c r="F708" s="18" t="s">
        <v>20</v>
      </c>
      <c r="G708" s="18" t="s">
        <v>18</v>
      </c>
      <c r="H708" s="18" t="s">
        <v>42</v>
      </c>
      <c r="I708" s="17">
        <v>2018</v>
      </c>
      <c r="J708" s="17">
        <v>150</v>
      </c>
      <c r="K708" s="17">
        <v>115</v>
      </c>
      <c r="L708" s="17">
        <v>0.7</v>
      </c>
      <c r="M708" s="20">
        <v>0.26</v>
      </c>
      <c r="N708" s="21">
        <v>3.9999999999999998E-6</v>
      </c>
      <c r="O708" s="22">
        <v>8.9999999999999993E-3</v>
      </c>
      <c r="P708" s="23">
        <v>3.9999999999999998E-7</v>
      </c>
      <c r="Q708" s="20">
        <v>3.5005785170525699E-3</v>
      </c>
      <c r="R708" s="22">
        <v>1.2378471500407699E-4</v>
      </c>
      <c r="S708" s="25">
        <f>Q707-Q708</f>
        <v>0.10410451345945343</v>
      </c>
      <c r="T708" s="25">
        <f>R707-R708</f>
        <v>7.4018308452499133E-3</v>
      </c>
      <c r="U708" s="38">
        <f>S708/365</f>
        <v>2.8521784509439295E-4</v>
      </c>
      <c r="V708" s="38">
        <f>T708/365</f>
        <v>2.0278988617123049E-5</v>
      </c>
      <c r="W708" s="38">
        <f>V708*0.92</f>
        <v>1.8656669527753208E-5</v>
      </c>
      <c r="X708" s="25">
        <f>LOOKUP(G708,'Load Factor Adjustment'!$A$2:$A$15,'Load Factor Adjustment'!$D$2:$D$15)</f>
        <v>0.68571428571428572</v>
      </c>
      <c r="Y708" s="38">
        <f>U708*X708</f>
        <v>1.9557795092186946E-4</v>
      </c>
      <c r="Z708" s="38">
        <f>W708*X708</f>
        <v>1.2793144819030771E-5</v>
      </c>
    </row>
    <row r="709" spans="1:26" x14ac:dyDescent="0.25">
      <c r="A709" s="17">
        <v>2017</v>
      </c>
      <c r="B709" s="17">
        <v>3118</v>
      </c>
      <c r="C709" s="18" t="s">
        <v>23</v>
      </c>
      <c r="D709" s="19">
        <v>43430</v>
      </c>
      <c r="E709" s="17">
        <v>8071</v>
      </c>
      <c r="F709" s="18" t="s">
        <v>17</v>
      </c>
      <c r="G709" s="18" t="s">
        <v>18</v>
      </c>
      <c r="H709" s="18" t="s">
        <v>32</v>
      </c>
      <c r="I709" s="17">
        <v>2001</v>
      </c>
      <c r="J709" s="17">
        <v>800</v>
      </c>
      <c r="K709" s="17">
        <v>110</v>
      </c>
      <c r="L709" s="17">
        <v>0.7</v>
      </c>
      <c r="M709" s="20">
        <v>6.54</v>
      </c>
      <c r="N709" s="21">
        <v>1.4999999999999999E-4</v>
      </c>
      <c r="O709" s="22">
        <v>0.30399999999999999</v>
      </c>
      <c r="P709" s="23">
        <v>2.2099999999999998E-5</v>
      </c>
      <c r="Q709" s="20">
        <v>0.56629628986734504</v>
      </c>
      <c r="R709" s="22">
        <v>3.8649380672418299E-2</v>
      </c>
      <c r="S709" s="25"/>
      <c r="T709" s="25"/>
      <c r="U709" s="25"/>
      <c r="V709" s="25"/>
      <c r="W709" s="25"/>
    </row>
    <row r="710" spans="1:26" x14ac:dyDescent="0.25">
      <c r="A710" s="17">
        <v>2017</v>
      </c>
      <c r="B710" s="17">
        <v>3118</v>
      </c>
      <c r="C710" s="18" t="s">
        <v>23</v>
      </c>
      <c r="D710" s="19">
        <v>43430</v>
      </c>
      <c r="E710" s="17">
        <v>8072</v>
      </c>
      <c r="F710" s="18" t="s">
        <v>20</v>
      </c>
      <c r="G710" s="18" t="s">
        <v>18</v>
      </c>
      <c r="H710" s="18" t="s">
        <v>42</v>
      </c>
      <c r="I710" s="17">
        <v>2018</v>
      </c>
      <c r="J710" s="17">
        <v>800</v>
      </c>
      <c r="K710" s="17">
        <v>135</v>
      </c>
      <c r="L710" s="17">
        <v>0.7</v>
      </c>
      <c r="M710" s="20">
        <v>0.26</v>
      </c>
      <c r="N710" s="21">
        <v>3.9999999999999998E-6</v>
      </c>
      <c r="O710" s="22">
        <v>8.9999999999999993E-3</v>
      </c>
      <c r="P710" s="23">
        <v>3.9999999999999998E-7</v>
      </c>
      <c r="Q710" s="20">
        <v>2.2999998810217401E-2</v>
      </c>
      <c r="R710" s="22">
        <v>8.8333328756255399E-4</v>
      </c>
      <c r="S710" s="25">
        <f>Q709-Q710</f>
        <v>0.54329629105712762</v>
      </c>
      <c r="T710" s="25">
        <f>R709-R710</f>
        <v>3.7766047384855742E-2</v>
      </c>
      <c r="U710" s="38">
        <f>S710/365</f>
        <v>1.4884829891976098E-3</v>
      </c>
      <c r="V710" s="38">
        <f>T710/365</f>
        <v>1.0346862297220752E-4</v>
      </c>
      <c r="W710" s="38">
        <f>V710*0.92</f>
        <v>9.519113313443092E-5</v>
      </c>
      <c r="X710" s="25">
        <f>LOOKUP(G710,'Load Factor Adjustment'!$A$2:$A$15,'Load Factor Adjustment'!$D$2:$D$15)</f>
        <v>0.68571428571428572</v>
      </c>
      <c r="Y710" s="38">
        <f>U710*X710</f>
        <v>1.020674049735504E-3</v>
      </c>
      <c r="Z710" s="38">
        <f>W710*X710</f>
        <v>6.5273919863609772E-5</v>
      </c>
    </row>
    <row r="711" spans="1:26" x14ac:dyDescent="0.25">
      <c r="A711" s="17">
        <v>2018</v>
      </c>
      <c r="B711" s="17">
        <v>3036</v>
      </c>
      <c r="C711" s="18" t="s">
        <v>25</v>
      </c>
      <c r="D711" s="19">
        <v>43431</v>
      </c>
      <c r="E711" s="17">
        <v>7893</v>
      </c>
      <c r="F711" s="18" t="s">
        <v>17</v>
      </c>
      <c r="G711" s="18" t="s">
        <v>18</v>
      </c>
      <c r="H711" s="18" t="s">
        <v>19</v>
      </c>
      <c r="I711" s="17">
        <v>1966</v>
      </c>
      <c r="J711" s="17">
        <v>385</v>
      </c>
      <c r="K711" s="17">
        <v>110</v>
      </c>
      <c r="L711" s="17">
        <v>0.7</v>
      </c>
      <c r="M711" s="20">
        <v>12.09</v>
      </c>
      <c r="N711" s="21">
        <v>2.7999999999999998E-4</v>
      </c>
      <c r="O711" s="22">
        <v>0.60499999999999998</v>
      </c>
      <c r="P711" s="23">
        <v>4.3999999999999999E-5</v>
      </c>
      <c r="Q711" s="20">
        <v>0.504866897469051</v>
      </c>
      <c r="R711" s="22">
        <v>3.70235726583883E-2</v>
      </c>
      <c r="S711" s="25"/>
      <c r="T711" s="25"/>
      <c r="U711" s="25"/>
      <c r="V711" s="25"/>
      <c r="W711" s="25"/>
    </row>
    <row r="712" spans="1:26" x14ac:dyDescent="0.25">
      <c r="A712" s="17">
        <v>2018</v>
      </c>
      <c r="B712" s="17">
        <v>3036</v>
      </c>
      <c r="C712" s="18" t="s">
        <v>25</v>
      </c>
      <c r="D712" s="19">
        <v>43431</v>
      </c>
      <c r="E712" s="17">
        <v>7894</v>
      </c>
      <c r="F712" s="18" t="s">
        <v>20</v>
      </c>
      <c r="G712" s="18" t="s">
        <v>18</v>
      </c>
      <c r="H712" s="18" t="s">
        <v>42</v>
      </c>
      <c r="I712" s="17">
        <v>2017</v>
      </c>
      <c r="J712" s="17">
        <v>385</v>
      </c>
      <c r="K712" s="17">
        <v>105</v>
      </c>
      <c r="L712" s="17">
        <v>0.7</v>
      </c>
      <c r="M712" s="20">
        <v>0.26</v>
      </c>
      <c r="N712" s="21">
        <v>3.9999999999999998E-6</v>
      </c>
      <c r="O712" s="22">
        <v>8.9999999999999993E-3</v>
      </c>
      <c r="P712" s="23">
        <v>3.9999999999999998E-7</v>
      </c>
      <c r="Q712" s="20">
        <v>8.3501326615722099E-3</v>
      </c>
      <c r="R712" s="22">
        <v>3.0474708948757302E-4</v>
      </c>
      <c r="S712" s="25">
        <f>Q711-Q712</f>
        <v>0.49651676480747881</v>
      </c>
      <c r="T712" s="25">
        <f>R711-R712</f>
        <v>3.6718825568900729E-2</v>
      </c>
      <c r="U712" s="38">
        <f>S712/365</f>
        <v>1.3603199035821336E-3</v>
      </c>
      <c r="V712" s="38">
        <f>T712/365</f>
        <v>1.0059952210657734E-4</v>
      </c>
      <c r="W712" s="38">
        <f>V712*0.92</f>
        <v>9.2551560338051148E-5</v>
      </c>
      <c r="X712" s="25">
        <f>LOOKUP(G712,'Load Factor Adjustment'!$A$2:$A$15,'Load Factor Adjustment'!$D$2:$D$15)</f>
        <v>0.68571428571428572</v>
      </c>
      <c r="Y712" s="38">
        <f>U712*X712</f>
        <v>9.327907910277488E-4</v>
      </c>
      <c r="Z712" s="38">
        <f>W712*X712</f>
        <v>6.3463927088949364E-5</v>
      </c>
    </row>
    <row r="713" spans="1:26" x14ac:dyDescent="0.25">
      <c r="A713" s="17">
        <v>2018</v>
      </c>
      <c r="B713" s="17">
        <v>3037</v>
      </c>
      <c r="C713" s="18" t="s">
        <v>25</v>
      </c>
      <c r="D713" s="19">
        <v>43431</v>
      </c>
      <c r="E713" s="17">
        <v>7891</v>
      </c>
      <c r="F713" s="18" t="s">
        <v>17</v>
      </c>
      <c r="G713" s="18" t="s">
        <v>18</v>
      </c>
      <c r="H713" s="18" t="s">
        <v>19</v>
      </c>
      <c r="I713" s="17">
        <v>1979</v>
      </c>
      <c r="J713" s="17">
        <v>350</v>
      </c>
      <c r="K713" s="17">
        <v>117</v>
      </c>
      <c r="L713" s="17">
        <v>0.7</v>
      </c>
      <c r="M713" s="20">
        <v>12.09</v>
      </c>
      <c r="N713" s="21">
        <v>2.7999999999999998E-4</v>
      </c>
      <c r="O713" s="22">
        <v>0.60499999999999998</v>
      </c>
      <c r="P713" s="23">
        <v>4.3999999999999999E-5</v>
      </c>
      <c r="Q713" s="20">
        <v>0.48817708267668602</v>
      </c>
      <c r="R713" s="22">
        <v>3.57996529010862E-2</v>
      </c>
      <c r="S713" s="25"/>
      <c r="T713" s="25"/>
      <c r="U713" s="25"/>
      <c r="V713" s="25"/>
      <c r="W713" s="25"/>
    </row>
    <row r="714" spans="1:26" x14ac:dyDescent="0.25">
      <c r="A714" s="17">
        <v>2018</v>
      </c>
      <c r="B714" s="17">
        <v>3037</v>
      </c>
      <c r="C714" s="18" t="s">
        <v>25</v>
      </c>
      <c r="D714" s="19">
        <v>43431</v>
      </c>
      <c r="E714" s="17">
        <v>7892</v>
      </c>
      <c r="F714" s="18" t="s">
        <v>20</v>
      </c>
      <c r="G714" s="18" t="s">
        <v>18</v>
      </c>
      <c r="H714" s="18" t="s">
        <v>42</v>
      </c>
      <c r="I714" s="17">
        <v>2017</v>
      </c>
      <c r="J714" s="17">
        <v>350</v>
      </c>
      <c r="K714" s="17">
        <v>114</v>
      </c>
      <c r="L714" s="17">
        <v>0.7</v>
      </c>
      <c r="M714" s="20">
        <v>0.26</v>
      </c>
      <c r="N714" s="21">
        <v>3.9999999999999998E-6</v>
      </c>
      <c r="O714" s="22">
        <v>8.9999999999999993E-3</v>
      </c>
      <c r="P714" s="23">
        <v>3.9999999999999998E-7</v>
      </c>
      <c r="Q714" s="20">
        <v>8.2201384547485896E-3</v>
      </c>
      <c r="R714" s="22">
        <v>2.9863424249756699E-4</v>
      </c>
      <c r="S714" s="25">
        <f>Q713-Q714</f>
        <v>0.47995694422193741</v>
      </c>
      <c r="T714" s="25">
        <f>R713-R714</f>
        <v>3.550101865858863E-2</v>
      </c>
      <c r="U714" s="38">
        <f>S714/365</f>
        <v>1.3149505321148969E-3</v>
      </c>
      <c r="V714" s="38">
        <f>T714/365</f>
        <v>9.7263064818051039E-5</v>
      </c>
      <c r="W714" s="38">
        <f>V714*0.92</f>
        <v>8.9482019632606963E-5</v>
      </c>
      <c r="X714" s="25">
        <f>LOOKUP(G714,'Load Factor Adjustment'!$A$2:$A$15,'Load Factor Adjustment'!$D$2:$D$15)</f>
        <v>0.68571428571428572</v>
      </c>
      <c r="Y714" s="38">
        <f>U714*X714</f>
        <v>9.0168036487878645E-4</v>
      </c>
      <c r="Z714" s="38">
        <f>W714*X714</f>
        <v>6.1359099176644781E-5</v>
      </c>
    </row>
    <row r="715" spans="1:26" x14ac:dyDescent="0.25">
      <c r="A715" s="17">
        <v>2018</v>
      </c>
      <c r="B715" s="17">
        <v>3038</v>
      </c>
      <c r="C715" s="18" t="s">
        <v>25</v>
      </c>
      <c r="D715" s="19">
        <v>43431</v>
      </c>
      <c r="E715" s="17">
        <v>7889</v>
      </c>
      <c r="F715" s="18" t="s">
        <v>17</v>
      </c>
      <c r="G715" s="18" t="s">
        <v>18</v>
      </c>
      <c r="H715" s="18" t="s">
        <v>19</v>
      </c>
      <c r="I715" s="17">
        <v>1975</v>
      </c>
      <c r="J715" s="17">
        <v>532</v>
      </c>
      <c r="K715" s="17">
        <v>76</v>
      </c>
      <c r="L715" s="17">
        <v>0.7</v>
      </c>
      <c r="M715" s="20">
        <v>12.09</v>
      </c>
      <c r="N715" s="21">
        <v>2.7999999999999998E-4</v>
      </c>
      <c r="O715" s="22">
        <v>0.60499999999999998</v>
      </c>
      <c r="P715" s="23">
        <v>4.3999999999999999E-5</v>
      </c>
      <c r="Q715" s="20">
        <v>0.48200185120351102</v>
      </c>
      <c r="R715" s="22">
        <v>3.5346802590884401E-2</v>
      </c>
      <c r="S715" s="25"/>
      <c r="T715" s="25"/>
      <c r="U715" s="25"/>
      <c r="V715" s="25"/>
      <c r="W715" s="25"/>
    </row>
    <row r="716" spans="1:26" x14ac:dyDescent="0.25">
      <c r="A716" s="17">
        <v>2018</v>
      </c>
      <c r="B716" s="17">
        <v>3038</v>
      </c>
      <c r="C716" s="18" t="s">
        <v>25</v>
      </c>
      <c r="D716" s="19">
        <v>43431</v>
      </c>
      <c r="E716" s="17">
        <v>7890</v>
      </c>
      <c r="F716" s="18" t="s">
        <v>20</v>
      </c>
      <c r="G716" s="18" t="s">
        <v>18</v>
      </c>
      <c r="H716" s="18" t="s">
        <v>42</v>
      </c>
      <c r="I716" s="17">
        <v>2018</v>
      </c>
      <c r="J716" s="17">
        <v>532</v>
      </c>
      <c r="K716" s="17">
        <v>92</v>
      </c>
      <c r="L716" s="17">
        <v>0.7</v>
      </c>
      <c r="M716" s="20">
        <v>0.26</v>
      </c>
      <c r="N716" s="21">
        <v>3.4999999999999999E-6</v>
      </c>
      <c r="O716" s="22">
        <v>8.9999999999999993E-3</v>
      </c>
      <c r="P716" s="23">
        <v>8.9999999999999996E-7</v>
      </c>
      <c r="Q716" s="20">
        <v>1.01706079899774E-2</v>
      </c>
      <c r="R716" s="22">
        <v>4.3029930886154098E-4</v>
      </c>
      <c r="S716" s="25">
        <f>Q715-Q716</f>
        <v>0.47183124321353365</v>
      </c>
      <c r="T716" s="25">
        <f>R715-R716</f>
        <v>3.4916503282022858E-2</v>
      </c>
      <c r="U716" s="38">
        <f>S716/365</f>
        <v>1.292688337571325E-3</v>
      </c>
      <c r="V716" s="38">
        <f>T716/365</f>
        <v>9.5661652827459887E-5</v>
      </c>
      <c r="W716" s="38">
        <f>V716*0.92</f>
        <v>8.8008720601263096E-5</v>
      </c>
      <c r="X716" s="25">
        <f>LOOKUP(G716,'Load Factor Adjustment'!$A$2:$A$15,'Load Factor Adjustment'!$D$2:$D$15)</f>
        <v>0.68571428571428572</v>
      </c>
      <c r="Y716" s="38">
        <f>U716*X716</f>
        <v>8.8641486004890858E-4</v>
      </c>
      <c r="Z716" s="38">
        <f>W716*X716</f>
        <v>6.0348836983723268E-5</v>
      </c>
    </row>
    <row r="717" spans="1:26" x14ac:dyDescent="0.25">
      <c r="A717" s="17">
        <v>2018</v>
      </c>
      <c r="B717" s="17">
        <v>3039</v>
      </c>
      <c r="C717" s="18" t="s">
        <v>25</v>
      </c>
      <c r="D717" s="19">
        <v>43431</v>
      </c>
      <c r="E717" s="17">
        <v>7887</v>
      </c>
      <c r="F717" s="18" t="s">
        <v>17</v>
      </c>
      <c r="G717" s="18" t="s">
        <v>18</v>
      </c>
      <c r="H717" s="18" t="s">
        <v>19</v>
      </c>
      <c r="I717" s="17">
        <v>1980</v>
      </c>
      <c r="J717" s="17">
        <v>424</v>
      </c>
      <c r="K717" s="17">
        <v>69</v>
      </c>
      <c r="L717" s="17">
        <v>0.7</v>
      </c>
      <c r="M717" s="20">
        <v>12.09</v>
      </c>
      <c r="N717" s="21">
        <v>2.7999999999999998E-4</v>
      </c>
      <c r="O717" s="22">
        <v>0.60499999999999998</v>
      </c>
      <c r="P717" s="23">
        <v>4.3999999999999999E-5</v>
      </c>
      <c r="Q717" s="20">
        <v>0.34876944397531501</v>
      </c>
      <c r="R717" s="22">
        <v>2.5576426014021401E-2</v>
      </c>
      <c r="S717" s="25"/>
      <c r="T717" s="25"/>
      <c r="U717" s="25"/>
      <c r="V717" s="25"/>
      <c r="W717" s="25"/>
    </row>
    <row r="718" spans="1:26" x14ac:dyDescent="0.25">
      <c r="A718" s="17">
        <v>2018</v>
      </c>
      <c r="B718" s="17">
        <v>3039</v>
      </c>
      <c r="C718" s="18" t="s">
        <v>25</v>
      </c>
      <c r="D718" s="19">
        <v>43431</v>
      </c>
      <c r="E718" s="17">
        <v>7888</v>
      </c>
      <c r="F718" s="18" t="s">
        <v>20</v>
      </c>
      <c r="G718" s="18" t="s">
        <v>18</v>
      </c>
      <c r="H718" s="18" t="s">
        <v>42</v>
      </c>
      <c r="I718" s="17">
        <v>2018</v>
      </c>
      <c r="J718" s="17">
        <v>424</v>
      </c>
      <c r="K718" s="17">
        <v>74</v>
      </c>
      <c r="L718" s="17">
        <v>0.7</v>
      </c>
      <c r="M718" s="20">
        <v>2.74</v>
      </c>
      <c r="N718" s="21">
        <v>3.6000000000000001E-5</v>
      </c>
      <c r="O718" s="22">
        <v>8.9999999999999993E-3</v>
      </c>
      <c r="P718" s="23">
        <v>8.9999999999999996E-7</v>
      </c>
      <c r="Q718" s="20">
        <v>6.8182758641265398E-2</v>
      </c>
      <c r="R718" s="22">
        <v>2.6408131817279897E-4</v>
      </c>
      <c r="S718" s="25">
        <f>Q717-Q718</f>
        <v>0.28058668533404962</v>
      </c>
      <c r="T718" s="25">
        <f>R717-R718</f>
        <v>2.5312344695848601E-2</v>
      </c>
      <c r="U718" s="38">
        <f>S718/365</f>
        <v>7.687306447508209E-4</v>
      </c>
      <c r="V718" s="38">
        <f>T718/365</f>
        <v>6.9348889577667403E-5</v>
      </c>
      <c r="W718" s="38">
        <f>V718*0.92</f>
        <v>6.3800978411454007E-5</v>
      </c>
      <c r="X718" s="25">
        <f>LOOKUP(G718,'Load Factor Adjustment'!$A$2:$A$15,'Load Factor Adjustment'!$D$2:$D$15)</f>
        <v>0.68571428571428572</v>
      </c>
      <c r="Y718" s="38">
        <f>U718*X718</f>
        <v>5.2712958497199152E-4</v>
      </c>
      <c r="Z718" s="38">
        <f>W718*X718</f>
        <v>4.3749242339282746E-5</v>
      </c>
    </row>
    <row r="719" spans="1:26" x14ac:dyDescent="0.25">
      <c r="A719" s="17">
        <v>2018</v>
      </c>
      <c r="B719" s="17">
        <v>3040</v>
      </c>
      <c r="C719" s="18" t="s">
        <v>25</v>
      </c>
      <c r="D719" s="19">
        <v>43431</v>
      </c>
      <c r="E719" s="17">
        <v>7885</v>
      </c>
      <c r="F719" s="18" t="s">
        <v>17</v>
      </c>
      <c r="G719" s="18" t="s">
        <v>18</v>
      </c>
      <c r="H719" s="18" t="s">
        <v>19</v>
      </c>
      <c r="I719" s="17">
        <v>1997</v>
      </c>
      <c r="J719" s="17">
        <v>800</v>
      </c>
      <c r="K719" s="17">
        <v>85</v>
      </c>
      <c r="L719" s="17">
        <v>0.7</v>
      </c>
      <c r="M719" s="20">
        <v>8.17</v>
      </c>
      <c r="N719" s="21">
        <v>1.9000000000000001E-4</v>
      </c>
      <c r="O719" s="22">
        <v>0.47899999999999998</v>
      </c>
      <c r="P719" s="23">
        <v>3.6100000000000003E-5</v>
      </c>
      <c r="Q719" s="20">
        <v>0.54830246765098301</v>
      </c>
      <c r="R719" s="22">
        <v>4.7862343967099201E-2</v>
      </c>
      <c r="S719" s="25"/>
      <c r="T719" s="25"/>
      <c r="U719" s="25"/>
      <c r="V719" s="25"/>
      <c r="W719" s="25"/>
    </row>
    <row r="720" spans="1:26" x14ac:dyDescent="0.25">
      <c r="A720" s="17">
        <v>2018</v>
      </c>
      <c r="B720" s="17">
        <v>3040</v>
      </c>
      <c r="C720" s="18" t="s">
        <v>25</v>
      </c>
      <c r="D720" s="19">
        <v>43431</v>
      </c>
      <c r="E720" s="17">
        <v>7886</v>
      </c>
      <c r="F720" s="18" t="s">
        <v>20</v>
      </c>
      <c r="G720" s="18" t="s">
        <v>18</v>
      </c>
      <c r="H720" s="18" t="s">
        <v>42</v>
      </c>
      <c r="I720" s="17">
        <v>2018</v>
      </c>
      <c r="J720" s="17">
        <v>800</v>
      </c>
      <c r="K720" s="17">
        <v>105</v>
      </c>
      <c r="L720" s="17">
        <v>0.7</v>
      </c>
      <c r="M720" s="20">
        <v>0.26</v>
      </c>
      <c r="N720" s="21">
        <v>3.9999999999999998E-6</v>
      </c>
      <c r="O720" s="22">
        <v>8.9999999999999993E-3</v>
      </c>
      <c r="P720" s="23">
        <v>3.9999999999999998E-7</v>
      </c>
      <c r="Q720" s="20">
        <v>1.7888887963502399E-2</v>
      </c>
      <c r="R720" s="22">
        <v>6.8703700143754197E-4</v>
      </c>
      <c r="S720" s="25">
        <f>Q719-Q720</f>
        <v>0.5304135796874806</v>
      </c>
      <c r="T720" s="25">
        <f>R719-R720</f>
        <v>4.7175306965661662E-2</v>
      </c>
      <c r="U720" s="38">
        <f>S720/365</f>
        <v>1.4531878895547414E-3</v>
      </c>
      <c r="V720" s="38">
        <f>T720/365</f>
        <v>1.2924741634427853E-4</v>
      </c>
      <c r="W720" s="38">
        <f>V720*0.92</f>
        <v>1.1890762303673625E-4</v>
      </c>
      <c r="X720" s="25">
        <f>LOOKUP(G720,'Load Factor Adjustment'!$A$2:$A$15,'Load Factor Adjustment'!$D$2:$D$15)</f>
        <v>0.68571428571428572</v>
      </c>
      <c r="Y720" s="38">
        <f>U720*X720</f>
        <v>9.9647169569467989E-4</v>
      </c>
      <c r="Z720" s="38">
        <f>W720*X720</f>
        <v>8.1536655796619144E-5</v>
      </c>
    </row>
    <row r="721" spans="1:26" x14ac:dyDescent="0.25">
      <c r="A721" s="17">
        <v>2018</v>
      </c>
      <c r="B721" s="17">
        <v>3042</v>
      </c>
      <c r="C721" s="18" t="s">
        <v>25</v>
      </c>
      <c r="D721" s="19">
        <v>43431</v>
      </c>
      <c r="E721" s="17">
        <v>7881</v>
      </c>
      <c r="F721" s="18" t="s">
        <v>17</v>
      </c>
      <c r="G721" s="18" t="s">
        <v>18</v>
      </c>
      <c r="H721" s="18" t="s">
        <v>32</v>
      </c>
      <c r="I721" s="17">
        <v>2002</v>
      </c>
      <c r="J721" s="17">
        <v>700</v>
      </c>
      <c r="K721" s="17">
        <v>92</v>
      </c>
      <c r="L721" s="17">
        <v>0.7</v>
      </c>
      <c r="M721" s="20">
        <v>6.54</v>
      </c>
      <c r="N721" s="21">
        <v>1.4999999999999999E-4</v>
      </c>
      <c r="O721" s="22">
        <v>0.55200000000000005</v>
      </c>
      <c r="P721" s="23">
        <v>4.0200000000000001E-5</v>
      </c>
      <c r="Q721" s="20">
        <v>0.414425921221103</v>
      </c>
      <c r="R721" s="22">
        <v>5.1400739483795803E-2</v>
      </c>
      <c r="S721" s="25"/>
      <c r="T721" s="25"/>
      <c r="U721" s="25"/>
      <c r="V721" s="25"/>
      <c r="W721" s="25"/>
    </row>
    <row r="722" spans="1:26" x14ac:dyDescent="0.25">
      <c r="A722" s="17">
        <v>2018</v>
      </c>
      <c r="B722" s="17">
        <v>3042</v>
      </c>
      <c r="C722" s="18" t="s">
        <v>25</v>
      </c>
      <c r="D722" s="19">
        <v>43431</v>
      </c>
      <c r="E722" s="17">
        <v>7882</v>
      </c>
      <c r="F722" s="18" t="s">
        <v>20</v>
      </c>
      <c r="G722" s="18" t="s">
        <v>18</v>
      </c>
      <c r="H722" s="18" t="s">
        <v>42</v>
      </c>
      <c r="I722" s="17">
        <v>2018</v>
      </c>
      <c r="J722" s="17">
        <v>700</v>
      </c>
      <c r="K722" s="17">
        <v>105</v>
      </c>
      <c r="L722" s="17">
        <v>0.7</v>
      </c>
      <c r="M722" s="20">
        <v>0.26</v>
      </c>
      <c r="N722" s="21">
        <v>3.9999999999999998E-6</v>
      </c>
      <c r="O722" s="22">
        <v>8.9999999999999993E-3</v>
      </c>
      <c r="P722" s="23">
        <v>3.9999999999999998E-7</v>
      </c>
      <c r="Q722" s="20">
        <v>1.55393510443567E-2</v>
      </c>
      <c r="R722" s="22">
        <v>5.8981478372586895E-4</v>
      </c>
      <c r="S722" s="25">
        <f>Q721-Q722</f>
        <v>0.39888657017674628</v>
      </c>
      <c r="T722" s="25">
        <f>R721-R722</f>
        <v>5.0810924700069933E-2</v>
      </c>
      <c r="U722" s="38">
        <f>S722/365</f>
        <v>1.0928399182924555E-3</v>
      </c>
      <c r="V722" s="38">
        <f>T722/365</f>
        <v>1.3920801287690393E-4</v>
      </c>
      <c r="W722" s="38">
        <f>V722*0.92</f>
        <v>1.2807137184675163E-4</v>
      </c>
      <c r="X722" s="25">
        <f>LOOKUP(G722,'Load Factor Adjustment'!$A$2:$A$15,'Load Factor Adjustment'!$D$2:$D$15)</f>
        <v>0.68571428571428572</v>
      </c>
      <c r="Y722" s="38">
        <f>U722*X722</f>
        <v>7.4937594397196953E-4</v>
      </c>
      <c r="Z722" s="38">
        <f>W722*X722</f>
        <v>8.782036926634398E-5</v>
      </c>
    </row>
    <row r="723" spans="1:26" x14ac:dyDescent="0.25">
      <c r="A723" s="17">
        <v>2018</v>
      </c>
      <c r="B723" s="17">
        <v>3056</v>
      </c>
      <c r="C723" s="18" t="s">
        <v>27</v>
      </c>
      <c r="D723" s="19">
        <v>43431</v>
      </c>
      <c r="E723" s="17">
        <v>7936</v>
      </c>
      <c r="F723" s="18" t="s">
        <v>17</v>
      </c>
      <c r="G723" s="18" t="s">
        <v>18</v>
      </c>
      <c r="H723" s="18" t="s">
        <v>19</v>
      </c>
      <c r="I723" s="17">
        <v>1977</v>
      </c>
      <c r="J723" s="17">
        <v>300</v>
      </c>
      <c r="K723" s="17">
        <v>63</v>
      </c>
      <c r="L723" s="17">
        <v>0.7</v>
      </c>
      <c r="M723" s="20">
        <v>12.09</v>
      </c>
      <c r="N723" s="21">
        <v>2.7999999999999998E-4</v>
      </c>
      <c r="O723" s="22">
        <v>0.60499999999999998</v>
      </c>
      <c r="P723" s="23">
        <v>4.3999999999999999E-5</v>
      </c>
      <c r="Q723" s="20">
        <v>0.22531249969693201</v>
      </c>
      <c r="R723" s="22">
        <v>1.6522916723578199E-2</v>
      </c>
      <c r="S723" s="25"/>
      <c r="T723" s="25"/>
      <c r="U723" s="25"/>
      <c r="V723" s="25"/>
      <c r="W723" s="25"/>
    </row>
    <row r="724" spans="1:26" x14ac:dyDescent="0.25">
      <c r="A724" s="17">
        <v>2018</v>
      </c>
      <c r="B724" s="17">
        <v>3056</v>
      </c>
      <c r="C724" s="18" t="s">
        <v>27</v>
      </c>
      <c r="D724" s="19">
        <v>43431</v>
      </c>
      <c r="E724" s="17">
        <v>7937</v>
      </c>
      <c r="F724" s="18" t="s">
        <v>20</v>
      </c>
      <c r="G724" s="18" t="s">
        <v>18</v>
      </c>
      <c r="H724" s="18" t="s">
        <v>42</v>
      </c>
      <c r="I724" s="17">
        <v>2018</v>
      </c>
      <c r="J724" s="17">
        <v>300</v>
      </c>
      <c r="K724" s="17">
        <v>74</v>
      </c>
      <c r="L724" s="17">
        <v>0.7</v>
      </c>
      <c r="M724" s="20">
        <v>2.74</v>
      </c>
      <c r="N724" s="21">
        <v>3.6000000000000001E-5</v>
      </c>
      <c r="O724" s="22">
        <v>8.9999999999999993E-3</v>
      </c>
      <c r="P724" s="23">
        <v>8.9999999999999996E-7</v>
      </c>
      <c r="Q724" s="20">
        <v>4.7860184566210003E-2</v>
      </c>
      <c r="R724" s="22">
        <v>1.7729165636826301E-4</v>
      </c>
      <c r="S724" s="25">
        <f>Q723-Q724</f>
        <v>0.17745231513072202</v>
      </c>
      <c r="T724" s="25">
        <f>R723-R724</f>
        <v>1.6345625067209938E-2</v>
      </c>
      <c r="U724" s="38">
        <f>S724/365</f>
        <v>4.8617072638553979E-4</v>
      </c>
      <c r="V724" s="38">
        <f>T724/365</f>
        <v>4.4782534430712161E-5</v>
      </c>
      <c r="W724" s="38">
        <f>V724*0.92</f>
        <v>4.1199931676255191E-5</v>
      </c>
      <c r="X724" s="25">
        <f>LOOKUP(G724,'Load Factor Adjustment'!$A$2:$A$15,'Load Factor Adjustment'!$D$2:$D$15)</f>
        <v>0.68571428571428572</v>
      </c>
      <c r="Y724" s="38">
        <f>U724*X724</f>
        <v>3.3337421237865584E-4</v>
      </c>
      <c r="Z724" s="38">
        <f>W724*X724</f>
        <v>2.8251381720860702E-5</v>
      </c>
    </row>
    <row r="725" spans="1:26" x14ac:dyDescent="0.25">
      <c r="A725" s="17">
        <v>2018</v>
      </c>
      <c r="B725" s="17">
        <v>3105</v>
      </c>
      <c r="C725" s="18" t="s">
        <v>22</v>
      </c>
      <c r="D725" s="19">
        <v>43433</v>
      </c>
      <c r="E725" s="17">
        <v>8035</v>
      </c>
      <c r="F725" s="18" t="s">
        <v>17</v>
      </c>
      <c r="G725" s="18" t="s">
        <v>18</v>
      </c>
      <c r="H725" s="18" t="s">
        <v>19</v>
      </c>
      <c r="I725" s="17">
        <v>1970</v>
      </c>
      <c r="J725" s="17">
        <v>300</v>
      </c>
      <c r="K725" s="17">
        <v>60</v>
      </c>
      <c r="L725" s="17">
        <v>0.7</v>
      </c>
      <c r="M725" s="20">
        <v>12.09</v>
      </c>
      <c r="N725" s="21">
        <v>2.7999999999999998E-4</v>
      </c>
      <c r="O725" s="22">
        <v>0.60499999999999998</v>
      </c>
      <c r="P725" s="23">
        <v>4.3999999999999999E-5</v>
      </c>
      <c r="Q725" s="20">
        <v>0.21458333304469701</v>
      </c>
      <c r="R725" s="22">
        <v>1.5736111165312601E-2</v>
      </c>
      <c r="S725" s="25"/>
      <c r="T725" s="25"/>
      <c r="U725" s="25"/>
      <c r="V725" s="25"/>
      <c r="W725" s="25"/>
    </row>
    <row r="726" spans="1:26" x14ac:dyDescent="0.25">
      <c r="A726" s="17">
        <v>2018</v>
      </c>
      <c r="B726" s="17">
        <v>3105</v>
      </c>
      <c r="C726" s="18" t="s">
        <v>22</v>
      </c>
      <c r="D726" s="19">
        <v>43433</v>
      </c>
      <c r="E726" s="17">
        <v>8036</v>
      </c>
      <c r="F726" s="18" t="s">
        <v>20</v>
      </c>
      <c r="G726" s="18" t="s">
        <v>18</v>
      </c>
      <c r="H726" s="18" t="s">
        <v>42</v>
      </c>
      <c r="I726" s="17">
        <v>2018</v>
      </c>
      <c r="J726" s="17">
        <v>300</v>
      </c>
      <c r="K726" s="17">
        <v>74</v>
      </c>
      <c r="L726" s="17">
        <v>0.7</v>
      </c>
      <c r="M726" s="20">
        <v>2.74</v>
      </c>
      <c r="N726" s="21">
        <v>3.6000000000000001E-5</v>
      </c>
      <c r="O726" s="22">
        <v>8.9999999999999993E-3</v>
      </c>
      <c r="P726" s="23">
        <v>8.9999999999999996E-7</v>
      </c>
      <c r="Q726" s="20">
        <v>4.7860184566210003E-2</v>
      </c>
      <c r="R726" s="22">
        <v>1.7729165636826301E-4</v>
      </c>
      <c r="S726" s="25">
        <f>Q725-Q726</f>
        <v>0.16672314847848702</v>
      </c>
      <c r="T726" s="25">
        <f>R725-R726</f>
        <v>1.5558819508944338E-2</v>
      </c>
      <c r="U726" s="38">
        <f>S726/365</f>
        <v>4.567757492561288E-4</v>
      </c>
      <c r="V726" s="38">
        <f>T726/365</f>
        <v>4.2626902764231061E-5</v>
      </c>
      <c r="W726" s="38">
        <f>V726*0.92</f>
        <v>3.9216750543092579E-5</v>
      </c>
      <c r="X726" s="25">
        <f>LOOKUP(G726,'Load Factor Adjustment'!$A$2:$A$15,'Load Factor Adjustment'!$D$2:$D$15)</f>
        <v>0.68571428571428572</v>
      </c>
      <c r="Y726" s="38">
        <f>U726*X726</f>
        <v>3.1321765663277405E-4</v>
      </c>
      <c r="Z726" s="38">
        <f>W726*X726</f>
        <v>2.6891486086692054E-5</v>
      </c>
    </row>
    <row r="727" spans="1:26" x14ac:dyDescent="0.25">
      <c r="A727" s="17">
        <v>2018</v>
      </c>
      <c r="B727" s="17">
        <v>3095</v>
      </c>
      <c r="C727" s="18" t="s">
        <v>28</v>
      </c>
      <c r="D727" s="19">
        <v>43438</v>
      </c>
      <c r="E727" s="17">
        <v>8025</v>
      </c>
      <c r="F727" s="18" t="s">
        <v>17</v>
      </c>
      <c r="G727" s="18" t="s">
        <v>18</v>
      </c>
      <c r="H727" s="18" t="s">
        <v>19</v>
      </c>
      <c r="I727" s="17">
        <v>1996</v>
      </c>
      <c r="J727" s="17">
        <v>350</v>
      </c>
      <c r="K727" s="17">
        <v>81</v>
      </c>
      <c r="L727" s="17">
        <v>0.7</v>
      </c>
      <c r="M727" s="20">
        <v>8.17</v>
      </c>
      <c r="N727" s="21">
        <v>1.9000000000000001E-4</v>
      </c>
      <c r="O727" s="22">
        <v>0.47899999999999998</v>
      </c>
      <c r="P727" s="23">
        <v>3.6100000000000003E-5</v>
      </c>
      <c r="Q727" s="20">
        <v>0.21799531172039799</v>
      </c>
      <c r="R727" s="22">
        <v>1.79406712850037E-2</v>
      </c>
      <c r="S727" s="25"/>
      <c r="T727" s="25"/>
      <c r="U727" s="25"/>
      <c r="V727" s="25"/>
      <c r="W727" s="25"/>
    </row>
    <row r="728" spans="1:26" x14ac:dyDescent="0.25">
      <c r="A728" s="17">
        <v>2018</v>
      </c>
      <c r="B728" s="17">
        <v>3095</v>
      </c>
      <c r="C728" s="18" t="s">
        <v>28</v>
      </c>
      <c r="D728" s="19">
        <v>43438</v>
      </c>
      <c r="E728" s="17">
        <v>8026</v>
      </c>
      <c r="F728" s="18" t="s">
        <v>20</v>
      </c>
      <c r="G728" s="18" t="s">
        <v>18</v>
      </c>
      <c r="H728" s="18" t="s">
        <v>42</v>
      </c>
      <c r="I728" s="17">
        <v>2018</v>
      </c>
      <c r="J728" s="17">
        <v>350</v>
      </c>
      <c r="K728" s="17">
        <v>92</v>
      </c>
      <c r="L728" s="17">
        <v>0.7</v>
      </c>
      <c r="M728" s="20">
        <v>0.26</v>
      </c>
      <c r="N728" s="21">
        <v>3.4999999999999999E-6</v>
      </c>
      <c r="O728" s="22">
        <v>8.9999999999999993E-3</v>
      </c>
      <c r="P728" s="23">
        <v>8.9999999999999996E-7</v>
      </c>
      <c r="Q728" s="20">
        <v>6.6120559796983202E-3</v>
      </c>
      <c r="R728" s="22">
        <v>2.6274304036768398E-4</v>
      </c>
      <c r="S728" s="25">
        <f>Q727-Q728</f>
        <v>0.21138325574069966</v>
      </c>
      <c r="T728" s="25">
        <f>R727-R728</f>
        <v>1.7677928244636015E-2</v>
      </c>
      <c r="U728" s="38">
        <f>S728/365</f>
        <v>5.7913220750876624E-4</v>
      </c>
      <c r="V728" s="38">
        <f>T728/365</f>
        <v>4.8432680122290456E-5</v>
      </c>
      <c r="W728" s="38">
        <f>V728*0.92</f>
        <v>4.4558065712507222E-5</v>
      </c>
      <c r="X728" s="25">
        <f>LOOKUP(G728,'Load Factor Adjustment'!$A$2:$A$15,'Load Factor Adjustment'!$D$2:$D$15)</f>
        <v>0.68571428571428572</v>
      </c>
      <c r="Y728" s="38">
        <f>U728*X728</f>
        <v>3.9711922800601113E-4</v>
      </c>
      <c r="Z728" s="38">
        <f>W728*X728</f>
        <v>3.0554102202862099E-5</v>
      </c>
    </row>
    <row r="729" spans="1:26" x14ac:dyDescent="0.25">
      <c r="A729" s="17">
        <v>2018</v>
      </c>
      <c r="B729" s="17">
        <v>3055</v>
      </c>
      <c r="C729" s="18" t="s">
        <v>27</v>
      </c>
      <c r="D729" s="19">
        <v>43444</v>
      </c>
      <c r="E729" s="17">
        <v>7940</v>
      </c>
      <c r="F729" s="18" t="s">
        <v>17</v>
      </c>
      <c r="G729" s="18" t="s">
        <v>18</v>
      </c>
      <c r="H729" s="18" t="s">
        <v>19</v>
      </c>
      <c r="I729" s="17">
        <v>1982</v>
      </c>
      <c r="J729" s="17">
        <v>600</v>
      </c>
      <c r="K729" s="17">
        <v>91</v>
      </c>
      <c r="L729" s="17">
        <v>0.7</v>
      </c>
      <c r="M729" s="20">
        <v>12.09</v>
      </c>
      <c r="N729" s="21">
        <v>2.7999999999999998E-4</v>
      </c>
      <c r="O729" s="22">
        <v>0.60499999999999998</v>
      </c>
      <c r="P729" s="23">
        <v>4.3999999999999999E-5</v>
      </c>
      <c r="Q729" s="20">
        <v>0.65090277690224796</v>
      </c>
      <c r="R729" s="22">
        <v>4.7732870534781598E-2</v>
      </c>
      <c r="S729" s="25"/>
      <c r="T729" s="25"/>
      <c r="U729" s="25"/>
      <c r="V729" s="25"/>
      <c r="W729" s="25"/>
    </row>
    <row r="730" spans="1:26" x14ac:dyDescent="0.25">
      <c r="A730" s="17">
        <v>2018</v>
      </c>
      <c r="B730" s="17">
        <v>3055</v>
      </c>
      <c r="C730" s="18" t="s">
        <v>27</v>
      </c>
      <c r="D730" s="19">
        <v>43444</v>
      </c>
      <c r="E730" s="17">
        <v>7941</v>
      </c>
      <c r="F730" s="18" t="s">
        <v>20</v>
      </c>
      <c r="G730" s="18" t="s">
        <v>18</v>
      </c>
      <c r="H730" s="18" t="s">
        <v>42</v>
      </c>
      <c r="I730" s="17">
        <v>2018</v>
      </c>
      <c r="J730" s="17">
        <v>600</v>
      </c>
      <c r="K730" s="17">
        <v>100</v>
      </c>
      <c r="L730" s="17">
        <v>0.7</v>
      </c>
      <c r="M730" s="20">
        <v>0.26</v>
      </c>
      <c r="N730" s="21">
        <v>3.9999999999999998E-6</v>
      </c>
      <c r="O730" s="22">
        <v>8.9999999999999993E-3</v>
      </c>
      <c r="P730" s="23">
        <v>3.9999999999999998E-7</v>
      </c>
      <c r="Q730" s="20">
        <v>1.25925919352235E-2</v>
      </c>
      <c r="R730" s="22">
        <v>4.7222219689297101E-4</v>
      </c>
      <c r="S730" s="25">
        <f>Q729-Q730</f>
        <v>0.63831018496702441</v>
      </c>
      <c r="T730" s="25">
        <f>R729-R730</f>
        <v>4.7260648337888629E-2</v>
      </c>
      <c r="U730" s="38">
        <f>S730/365</f>
        <v>1.7487950273069161E-3</v>
      </c>
      <c r="V730" s="38">
        <f>T730/365</f>
        <v>1.2948122832298254E-4</v>
      </c>
      <c r="W730" s="38">
        <f>V730*0.92</f>
        <v>1.1912273005714395E-4</v>
      </c>
      <c r="X730" s="25">
        <f>LOOKUP(G730,'Load Factor Adjustment'!$A$2:$A$15,'Load Factor Adjustment'!$D$2:$D$15)</f>
        <v>0.68571428571428572</v>
      </c>
      <c r="Y730" s="38">
        <f>U730*X730</f>
        <v>1.1991737330104568E-3</v>
      </c>
      <c r="Z730" s="38">
        <f>W730*X730</f>
        <v>8.168415775347013E-5</v>
      </c>
    </row>
    <row r="731" spans="1:26" x14ac:dyDescent="0.25">
      <c r="A731" s="17">
        <v>2018</v>
      </c>
      <c r="B731" s="17">
        <v>3068</v>
      </c>
      <c r="C731" s="18" t="s">
        <v>26</v>
      </c>
      <c r="D731" s="19">
        <v>43444</v>
      </c>
      <c r="E731" s="17">
        <v>7976</v>
      </c>
      <c r="F731" s="18" t="s">
        <v>17</v>
      </c>
      <c r="G731" s="18" t="s">
        <v>18</v>
      </c>
      <c r="H731" s="18" t="s">
        <v>19</v>
      </c>
      <c r="I731" s="17">
        <v>1979</v>
      </c>
      <c r="J731" s="17">
        <v>300</v>
      </c>
      <c r="K731" s="17">
        <v>72</v>
      </c>
      <c r="L731" s="17">
        <v>0.7</v>
      </c>
      <c r="M731" s="20">
        <v>12.09</v>
      </c>
      <c r="N731" s="21">
        <v>2.7999999999999998E-4</v>
      </c>
      <c r="O731" s="22">
        <v>0.60499999999999998</v>
      </c>
      <c r="P731" s="23">
        <v>4.3999999999999999E-5</v>
      </c>
      <c r="Q731" s="20">
        <v>0.25749999965363701</v>
      </c>
      <c r="R731" s="22">
        <v>1.8883333398375099E-2</v>
      </c>
      <c r="S731" s="25"/>
      <c r="T731" s="25"/>
      <c r="U731" s="25"/>
      <c r="V731" s="25"/>
      <c r="W731" s="25"/>
    </row>
    <row r="732" spans="1:26" x14ac:dyDescent="0.25">
      <c r="A732" s="17">
        <v>2018</v>
      </c>
      <c r="B732" s="17">
        <v>3068</v>
      </c>
      <c r="C732" s="18" t="s">
        <v>26</v>
      </c>
      <c r="D732" s="19">
        <v>43444</v>
      </c>
      <c r="E732" s="17">
        <v>7977</v>
      </c>
      <c r="F732" s="18" t="s">
        <v>20</v>
      </c>
      <c r="G732" s="18" t="s">
        <v>18</v>
      </c>
      <c r="H732" s="18" t="s">
        <v>42</v>
      </c>
      <c r="I732" s="17">
        <v>2018</v>
      </c>
      <c r="J732" s="17">
        <v>300</v>
      </c>
      <c r="K732" s="17">
        <v>90</v>
      </c>
      <c r="L732" s="17">
        <v>0.7</v>
      </c>
      <c r="M732" s="20">
        <v>0.26</v>
      </c>
      <c r="N732" s="21">
        <v>3.4999999999999999E-6</v>
      </c>
      <c r="O732" s="22">
        <v>8.9999999999999993E-3</v>
      </c>
      <c r="P732" s="23">
        <v>8.9999999999999996E-7</v>
      </c>
      <c r="Q732" s="20">
        <v>5.5260413753767997E-3</v>
      </c>
      <c r="R732" s="22">
        <v>2.1562498747491399E-4</v>
      </c>
      <c r="S732" s="25">
        <f>Q731-Q732</f>
        <v>0.25197395827826019</v>
      </c>
      <c r="T732" s="25">
        <f>R731-R732</f>
        <v>1.8667708410900184E-2</v>
      </c>
      <c r="U732" s="38">
        <f>S732/365</f>
        <v>6.9033961172126077E-4</v>
      </c>
      <c r="V732" s="38">
        <f>T732/365</f>
        <v>5.1144406605205984E-5</v>
      </c>
      <c r="W732" s="38">
        <f>V732*0.92</f>
        <v>4.7052854076789505E-5</v>
      </c>
      <c r="X732" s="25">
        <f>LOOKUP(G732,'Load Factor Adjustment'!$A$2:$A$15,'Load Factor Adjustment'!$D$2:$D$15)</f>
        <v>0.68571428571428572</v>
      </c>
      <c r="Y732" s="38">
        <f>U732*X732</f>
        <v>4.7337573375172165E-4</v>
      </c>
      <c r="Z732" s="38">
        <f>W732*X732</f>
        <v>3.2264814224084235E-5</v>
      </c>
    </row>
    <row r="733" spans="1:26" x14ac:dyDescent="0.25">
      <c r="A733" s="17">
        <v>2017</v>
      </c>
      <c r="B733" s="17">
        <v>3069</v>
      </c>
      <c r="C733" s="18" t="s">
        <v>26</v>
      </c>
      <c r="D733" s="19">
        <v>43444</v>
      </c>
      <c r="E733" s="17">
        <v>7974</v>
      </c>
      <c r="F733" s="18" t="s">
        <v>17</v>
      </c>
      <c r="G733" s="18" t="s">
        <v>18</v>
      </c>
      <c r="H733" s="18" t="s">
        <v>38</v>
      </c>
      <c r="I733" s="17">
        <v>2008</v>
      </c>
      <c r="J733" s="17">
        <v>1000</v>
      </c>
      <c r="K733" s="17">
        <v>91</v>
      </c>
      <c r="L733" s="17">
        <v>0.7</v>
      </c>
      <c r="M733" s="20">
        <v>4.75</v>
      </c>
      <c r="N733" s="21">
        <v>7.1000000000000005E-5</v>
      </c>
      <c r="O733" s="22">
        <v>0.192</v>
      </c>
      <c r="P733" s="23">
        <v>1.4100000000000001E-5</v>
      </c>
      <c r="Q733" s="20">
        <v>0.393350303803844</v>
      </c>
      <c r="R733" s="22">
        <v>2.53620367593685E-2</v>
      </c>
      <c r="S733" s="25"/>
      <c r="T733" s="25"/>
      <c r="U733" s="25"/>
      <c r="V733" s="25"/>
      <c r="W733" s="25"/>
    </row>
    <row r="734" spans="1:26" x14ac:dyDescent="0.25">
      <c r="A734" s="17">
        <v>2017</v>
      </c>
      <c r="B734" s="17">
        <v>3069</v>
      </c>
      <c r="C734" s="18" t="s">
        <v>26</v>
      </c>
      <c r="D734" s="19">
        <v>43444</v>
      </c>
      <c r="E734" s="17">
        <v>7975</v>
      </c>
      <c r="F734" s="18" t="s">
        <v>20</v>
      </c>
      <c r="G734" s="18" t="s">
        <v>18</v>
      </c>
      <c r="H734" s="18" t="s">
        <v>42</v>
      </c>
      <c r="I734" s="17">
        <v>2018</v>
      </c>
      <c r="J734" s="17">
        <v>1000</v>
      </c>
      <c r="K734" s="17">
        <v>100</v>
      </c>
      <c r="L734" s="17">
        <v>0.7</v>
      </c>
      <c r="M734" s="20">
        <v>0.26</v>
      </c>
      <c r="N734" s="21">
        <v>3.9999999999999998E-6</v>
      </c>
      <c r="O734" s="22">
        <v>8.9999999999999993E-3</v>
      </c>
      <c r="P734" s="23">
        <v>3.9999999999999998E-7</v>
      </c>
      <c r="Q734" s="20">
        <v>2.1604937163919001E-2</v>
      </c>
      <c r="R734" s="22">
        <v>8.4876538955348205E-4</v>
      </c>
      <c r="S734" s="25">
        <f>Q733-Q734</f>
        <v>0.37174536663992502</v>
      </c>
      <c r="T734" s="25">
        <f>R733-R734</f>
        <v>2.4513271369815019E-2</v>
      </c>
      <c r="U734" s="38">
        <f>S734/365</f>
        <v>1.0184804565477397E-3</v>
      </c>
      <c r="V734" s="38">
        <f>T734/365</f>
        <v>6.7159647588534296E-5</v>
      </c>
      <c r="W734" s="38">
        <f>V734*0.92</f>
        <v>6.1786875781451558E-5</v>
      </c>
      <c r="X734" s="25">
        <f>LOOKUP(G734,'Load Factor Adjustment'!$A$2:$A$15,'Load Factor Adjustment'!$D$2:$D$15)</f>
        <v>0.68571428571428572</v>
      </c>
      <c r="Y734" s="38">
        <f>U734*X734</f>
        <v>6.9838659877559297E-4</v>
      </c>
      <c r="Z734" s="38">
        <f>W734*X734</f>
        <v>4.2368143392995352E-5</v>
      </c>
    </row>
    <row r="735" spans="1:26" x14ac:dyDescent="0.25">
      <c r="A735" s="17">
        <v>2017</v>
      </c>
      <c r="B735" s="17">
        <v>3070</v>
      </c>
      <c r="C735" s="18" t="s">
        <v>26</v>
      </c>
      <c r="D735" s="19">
        <v>43444</v>
      </c>
      <c r="E735" s="17">
        <v>7972</v>
      </c>
      <c r="F735" s="18" t="s">
        <v>17</v>
      </c>
      <c r="G735" s="18" t="s">
        <v>18</v>
      </c>
      <c r="H735" s="18" t="s">
        <v>38</v>
      </c>
      <c r="I735" s="17">
        <v>2008</v>
      </c>
      <c r="J735" s="17">
        <v>1000</v>
      </c>
      <c r="K735" s="17">
        <v>91</v>
      </c>
      <c r="L735" s="17">
        <v>0.7</v>
      </c>
      <c r="M735" s="20">
        <v>4.75</v>
      </c>
      <c r="N735" s="21">
        <v>7.1000000000000005E-5</v>
      </c>
      <c r="O735" s="22">
        <v>0.192</v>
      </c>
      <c r="P735" s="23">
        <v>1.4100000000000001E-5</v>
      </c>
      <c r="Q735" s="20">
        <v>0.393350303803844</v>
      </c>
      <c r="R735" s="22">
        <v>2.53620367593685E-2</v>
      </c>
      <c r="S735" s="25"/>
      <c r="T735" s="25"/>
      <c r="U735" s="25"/>
      <c r="V735" s="25"/>
      <c r="W735" s="25"/>
    </row>
    <row r="736" spans="1:26" x14ac:dyDescent="0.25">
      <c r="A736" s="17">
        <v>2017</v>
      </c>
      <c r="B736" s="17">
        <v>3070</v>
      </c>
      <c r="C736" s="18" t="s">
        <v>26</v>
      </c>
      <c r="D736" s="19">
        <v>43444</v>
      </c>
      <c r="E736" s="17">
        <v>7973</v>
      </c>
      <c r="F736" s="18" t="s">
        <v>20</v>
      </c>
      <c r="G736" s="18" t="s">
        <v>18</v>
      </c>
      <c r="H736" s="18" t="s">
        <v>42</v>
      </c>
      <c r="I736" s="17">
        <v>2016</v>
      </c>
      <c r="J736" s="17">
        <v>1000</v>
      </c>
      <c r="K736" s="17">
        <v>100</v>
      </c>
      <c r="L736" s="17">
        <v>0.7</v>
      </c>
      <c r="M736" s="20">
        <v>0.26</v>
      </c>
      <c r="N736" s="21">
        <v>3.9999999999999998E-6</v>
      </c>
      <c r="O736" s="22">
        <v>8.9999999999999993E-3</v>
      </c>
      <c r="P736" s="23">
        <v>3.9999999999999998E-7</v>
      </c>
      <c r="Q736" s="20">
        <v>2.1604937163919001E-2</v>
      </c>
      <c r="R736" s="22">
        <v>8.4876538955348205E-4</v>
      </c>
      <c r="S736" s="25">
        <f>Q735-Q736</f>
        <v>0.37174536663992502</v>
      </c>
      <c r="T736" s="25">
        <f>R735-R736</f>
        <v>2.4513271369815019E-2</v>
      </c>
      <c r="U736" s="38">
        <f>S736/365</f>
        <v>1.0184804565477397E-3</v>
      </c>
      <c r="V736" s="38">
        <f>T736/365</f>
        <v>6.7159647588534296E-5</v>
      </c>
      <c r="W736" s="38">
        <f>V736*0.92</f>
        <v>6.1786875781451558E-5</v>
      </c>
      <c r="X736" s="25">
        <f>LOOKUP(G736,'Load Factor Adjustment'!$A$2:$A$15,'Load Factor Adjustment'!$D$2:$D$15)</f>
        <v>0.68571428571428572</v>
      </c>
      <c r="Y736" s="38">
        <f>U736*X736</f>
        <v>6.9838659877559297E-4</v>
      </c>
      <c r="Z736" s="38">
        <f>W736*X736</f>
        <v>4.2368143392995352E-5</v>
      </c>
    </row>
    <row r="737" spans="1:26" x14ac:dyDescent="0.25">
      <c r="A737" s="17">
        <v>2017</v>
      </c>
      <c r="B737" s="17">
        <v>3071</v>
      </c>
      <c r="C737" s="18" t="s">
        <v>26</v>
      </c>
      <c r="D737" s="19">
        <v>43444</v>
      </c>
      <c r="E737" s="17">
        <v>7968</v>
      </c>
      <c r="F737" s="18" t="s">
        <v>17</v>
      </c>
      <c r="G737" s="18" t="s">
        <v>18</v>
      </c>
      <c r="H737" s="18" t="s">
        <v>38</v>
      </c>
      <c r="I737" s="17">
        <v>2008</v>
      </c>
      <c r="J737" s="17">
        <v>1000</v>
      </c>
      <c r="K737" s="17">
        <v>91</v>
      </c>
      <c r="L737" s="17">
        <v>0.7</v>
      </c>
      <c r="M737" s="20">
        <v>4.75</v>
      </c>
      <c r="N737" s="21">
        <v>7.1000000000000005E-5</v>
      </c>
      <c r="O737" s="22">
        <v>0.192</v>
      </c>
      <c r="P737" s="23">
        <v>1.4100000000000001E-5</v>
      </c>
      <c r="Q737" s="20">
        <v>0.393350303803844</v>
      </c>
      <c r="R737" s="22">
        <v>2.53620367593685E-2</v>
      </c>
      <c r="S737" s="25"/>
      <c r="T737" s="25"/>
      <c r="U737" s="25"/>
      <c r="V737" s="25"/>
      <c r="W737" s="25"/>
    </row>
    <row r="738" spans="1:26" x14ac:dyDescent="0.25">
      <c r="A738" s="17">
        <v>2017</v>
      </c>
      <c r="B738" s="17">
        <v>3071</v>
      </c>
      <c r="C738" s="18" t="s">
        <v>26</v>
      </c>
      <c r="D738" s="19">
        <v>43444</v>
      </c>
      <c r="E738" s="17">
        <v>7971</v>
      </c>
      <c r="F738" s="18" t="s">
        <v>20</v>
      </c>
      <c r="G738" s="18" t="s">
        <v>18</v>
      </c>
      <c r="H738" s="18" t="s">
        <v>42</v>
      </c>
      <c r="I738" s="17">
        <v>2018</v>
      </c>
      <c r="J738" s="17">
        <v>1000</v>
      </c>
      <c r="K738" s="17">
        <v>100</v>
      </c>
      <c r="L738" s="17">
        <v>0.7</v>
      </c>
      <c r="M738" s="20">
        <v>0.26</v>
      </c>
      <c r="N738" s="21">
        <v>3.9999999999999998E-6</v>
      </c>
      <c r="O738" s="22">
        <v>8.9999999999999993E-3</v>
      </c>
      <c r="P738" s="23">
        <v>3.9999999999999998E-7</v>
      </c>
      <c r="Q738" s="20">
        <v>2.1604937163919001E-2</v>
      </c>
      <c r="R738" s="22">
        <v>8.4876538955348205E-4</v>
      </c>
      <c r="S738" s="25">
        <f>Q737-Q738</f>
        <v>0.37174536663992502</v>
      </c>
      <c r="T738" s="25">
        <f>R737-R738</f>
        <v>2.4513271369815019E-2</v>
      </c>
      <c r="U738" s="38">
        <f>S738/365</f>
        <v>1.0184804565477397E-3</v>
      </c>
      <c r="V738" s="38">
        <f>T738/365</f>
        <v>6.7159647588534296E-5</v>
      </c>
      <c r="W738" s="38">
        <f>V738*0.92</f>
        <v>6.1786875781451558E-5</v>
      </c>
      <c r="X738" s="25">
        <f>LOOKUP(G738,'Load Factor Adjustment'!$A$2:$A$15,'Load Factor Adjustment'!$D$2:$D$15)</f>
        <v>0.68571428571428572</v>
      </c>
      <c r="Y738" s="38">
        <f>U738*X738</f>
        <v>6.9838659877559297E-4</v>
      </c>
      <c r="Z738" s="38">
        <f>W738*X738</f>
        <v>4.2368143392995352E-5</v>
      </c>
    </row>
    <row r="739" spans="1:26" x14ac:dyDescent="0.25">
      <c r="A739" s="17">
        <v>2017</v>
      </c>
      <c r="B739" s="17">
        <v>3072</v>
      </c>
      <c r="C739" s="18" t="s">
        <v>26</v>
      </c>
      <c r="D739" s="19">
        <v>43444</v>
      </c>
      <c r="E739" s="17">
        <v>7964</v>
      </c>
      <c r="F739" s="18" t="s">
        <v>17</v>
      </c>
      <c r="G739" s="18" t="s">
        <v>18</v>
      </c>
      <c r="H739" s="18" t="s">
        <v>38</v>
      </c>
      <c r="I739" s="17">
        <v>2008</v>
      </c>
      <c r="J739" s="17">
        <v>1000</v>
      </c>
      <c r="K739" s="17">
        <v>91</v>
      </c>
      <c r="L739" s="17">
        <v>0.7</v>
      </c>
      <c r="M739" s="20">
        <v>4.75</v>
      </c>
      <c r="N739" s="21">
        <v>7.1000000000000005E-5</v>
      </c>
      <c r="O739" s="22">
        <v>0.192</v>
      </c>
      <c r="P739" s="23">
        <v>1.4100000000000001E-5</v>
      </c>
      <c r="Q739" s="20">
        <v>0.393350303803844</v>
      </c>
      <c r="R739" s="22">
        <v>2.53620367593685E-2</v>
      </c>
      <c r="S739" s="25"/>
      <c r="T739" s="25"/>
      <c r="U739" s="25"/>
      <c r="V739" s="25"/>
      <c r="W739" s="25"/>
    </row>
    <row r="740" spans="1:26" x14ac:dyDescent="0.25">
      <c r="A740" s="17">
        <v>2017</v>
      </c>
      <c r="B740" s="17">
        <v>3072</v>
      </c>
      <c r="C740" s="18" t="s">
        <v>26</v>
      </c>
      <c r="D740" s="19">
        <v>43444</v>
      </c>
      <c r="E740" s="17">
        <v>7965</v>
      </c>
      <c r="F740" s="18" t="s">
        <v>20</v>
      </c>
      <c r="G740" s="18" t="s">
        <v>18</v>
      </c>
      <c r="H740" s="18" t="s">
        <v>42</v>
      </c>
      <c r="I740" s="17">
        <v>2018</v>
      </c>
      <c r="J740" s="17">
        <v>1000</v>
      </c>
      <c r="K740" s="17">
        <v>100</v>
      </c>
      <c r="L740" s="17">
        <v>0.7</v>
      </c>
      <c r="M740" s="20">
        <v>0.26</v>
      </c>
      <c r="N740" s="21">
        <v>3.9999999999999998E-6</v>
      </c>
      <c r="O740" s="22">
        <v>8.9999999999999993E-3</v>
      </c>
      <c r="P740" s="23">
        <v>3.9999999999999998E-7</v>
      </c>
      <c r="Q740" s="20">
        <v>2.1604937163919001E-2</v>
      </c>
      <c r="R740" s="22">
        <v>8.4876538955348205E-4</v>
      </c>
      <c r="S740" s="25">
        <f>Q739-Q740</f>
        <v>0.37174536663992502</v>
      </c>
      <c r="T740" s="25">
        <f>R739-R740</f>
        <v>2.4513271369815019E-2</v>
      </c>
      <c r="U740" s="38">
        <f>S740/365</f>
        <v>1.0184804565477397E-3</v>
      </c>
      <c r="V740" s="38">
        <f>T740/365</f>
        <v>6.7159647588534296E-5</v>
      </c>
      <c r="W740" s="38">
        <f>V740*0.92</f>
        <v>6.1786875781451558E-5</v>
      </c>
      <c r="X740" s="25">
        <f>LOOKUP(G740,'Load Factor Adjustment'!$A$2:$A$15,'Load Factor Adjustment'!$D$2:$D$15)</f>
        <v>0.68571428571428572</v>
      </c>
      <c r="Y740" s="38">
        <f>U740*X740</f>
        <v>6.9838659877559297E-4</v>
      </c>
      <c r="Z740" s="38">
        <f>W740*X740</f>
        <v>4.2368143392995352E-5</v>
      </c>
    </row>
    <row r="741" spans="1:26" x14ac:dyDescent="0.25">
      <c r="A741" s="17">
        <v>2017</v>
      </c>
      <c r="B741" s="17">
        <v>3073</v>
      </c>
      <c r="C741" s="18" t="s">
        <v>26</v>
      </c>
      <c r="D741" s="19">
        <v>43444</v>
      </c>
      <c r="E741" s="17">
        <v>7966</v>
      </c>
      <c r="F741" s="18" t="s">
        <v>17</v>
      </c>
      <c r="G741" s="18" t="s">
        <v>18</v>
      </c>
      <c r="H741" s="18" t="s">
        <v>38</v>
      </c>
      <c r="I741" s="17">
        <v>2008</v>
      </c>
      <c r="J741" s="17">
        <v>1000</v>
      </c>
      <c r="K741" s="17">
        <v>91</v>
      </c>
      <c r="L741" s="17">
        <v>0.7</v>
      </c>
      <c r="M741" s="20">
        <v>4.75</v>
      </c>
      <c r="N741" s="21">
        <v>7.1000000000000005E-5</v>
      </c>
      <c r="O741" s="22">
        <v>0.192</v>
      </c>
      <c r="P741" s="23">
        <v>1.4100000000000001E-5</v>
      </c>
      <c r="Q741" s="20">
        <v>0.393350303803844</v>
      </c>
      <c r="R741" s="22">
        <v>2.53620367593685E-2</v>
      </c>
      <c r="S741" s="25"/>
      <c r="T741" s="25"/>
      <c r="U741" s="25"/>
      <c r="V741" s="25"/>
      <c r="W741" s="25"/>
    </row>
    <row r="742" spans="1:26" x14ac:dyDescent="0.25">
      <c r="A742" s="17">
        <v>2017</v>
      </c>
      <c r="B742" s="17">
        <v>3073</v>
      </c>
      <c r="C742" s="18" t="s">
        <v>26</v>
      </c>
      <c r="D742" s="19">
        <v>43444</v>
      </c>
      <c r="E742" s="17">
        <v>7990</v>
      </c>
      <c r="F742" s="18" t="s">
        <v>20</v>
      </c>
      <c r="G742" s="18" t="s">
        <v>18</v>
      </c>
      <c r="H742" s="18" t="s">
        <v>42</v>
      </c>
      <c r="I742" s="17">
        <v>2016</v>
      </c>
      <c r="J742" s="17">
        <v>1000</v>
      </c>
      <c r="K742" s="17">
        <v>100</v>
      </c>
      <c r="L742" s="17">
        <v>0.7</v>
      </c>
      <c r="M742" s="20">
        <v>0.26</v>
      </c>
      <c r="N742" s="21">
        <v>3.9999999999999998E-6</v>
      </c>
      <c r="O742" s="22">
        <v>8.9999999999999993E-3</v>
      </c>
      <c r="P742" s="23">
        <v>3.9999999999999998E-7</v>
      </c>
      <c r="Q742" s="20">
        <v>2.1604937163919001E-2</v>
      </c>
      <c r="R742" s="22">
        <v>8.4876538955348205E-4</v>
      </c>
      <c r="S742" s="25">
        <f>Q741-Q742</f>
        <v>0.37174536663992502</v>
      </c>
      <c r="T742" s="25">
        <f>R741-R742</f>
        <v>2.4513271369815019E-2</v>
      </c>
      <c r="U742" s="38">
        <f>S742/365</f>
        <v>1.0184804565477397E-3</v>
      </c>
      <c r="V742" s="38">
        <f>T742/365</f>
        <v>6.7159647588534296E-5</v>
      </c>
      <c r="W742" s="38">
        <f>V742*0.92</f>
        <v>6.1786875781451558E-5</v>
      </c>
      <c r="X742" s="25">
        <f>LOOKUP(G742,'Load Factor Adjustment'!$A$2:$A$15,'Load Factor Adjustment'!$D$2:$D$15)</f>
        <v>0.68571428571428572</v>
      </c>
      <c r="Y742" s="38">
        <f>U742*X742</f>
        <v>6.9838659877559297E-4</v>
      </c>
      <c r="Z742" s="38">
        <f>W742*X742</f>
        <v>4.2368143392995352E-5</v>
      </c>
    </row>
    <row r="743" spans="1:26" x14ac:dyDescent="0.25">
      <c r="A743" s="17">
        <v>2017</v>
      </c>
      <c r="B743" s="17">
        <v>3074</v>
      </c>
      <c r="C743" s="18" t="s">
        <v>26</v>
      </c>
      <c r="D743" s="19">
        <v>43444</v>
      </c>
      <c r="E743" s="17">
        <v>7969</v>
      </c>
      <c r="F743" s="18" t="s">
        <v>17</v>
      </c>
      <c r="G743" s="18" t="s">
        <v>18</v>
      </c>
      <c r="H743" s="18" t="s">
        <v>38</v>
      </c>
      <c r="I743" s="17">
        <v>2008</v>
      </c>
      <c r="J743" s="17">
        <v>1000</v>
      </c>
      <c r="K743" s="17">
        <v>91</v>
      </c>
      <c r="L743" s="17">
        <v>0.7</v>
      </c>
      <c r="M743" s="20">
        <v>4.75</v>
      </c>
      <c r="N743" s="21">
        <v>7.1000000000000005E-5</v>
      </c>
      <c r="O743" s="22">
        <v>0.192</v>
      </c>
      <c r="P743" s="23">
        <v>1.4100000000000001E-5</v>
      </c>
      <c r="Q743" s="20">
        <v>0.393350303803844</v>
      </c>
      <c r="R743" s="22">
        <v>2.53620367593685E-2</v>
      </c>
      <c r="S743" s="25"/>
      <c r="T743" s="25"/>
      <c r="U743" s="25"/>
      <c r="V743" s="25"/>
      <c r="W743" s="25"/>
    </row>
    <row r="744" spans="1:26" x14ac:dyDescent="0.25">
      <c r="A744" s="17">
        <v>2017</v>
      </c>
      <c r="B744" s="17">
        <v>3074</v>
      </c>
      <c r="C744" s="18" t="s">
        <v>26</v>
      </c>
      <c r="D744" s="19">
        <v>43444</v>
      </c>
      <c r="E744" s="17">
        <v>7970</v>
      </c>
      <c r="F744" s="18" t="s">
        <v>20</v>
      </c>
      <c r="G744" s="18" t="s">
        <v>18</v>
      </c>
      <c r="H744" s="18" t="s">
        <v>42</v>
      </c>
      <c r="I744" s="17">
        <v>2018</v>
      </c>
      <c r="J744" s="17">
        <v>1000</v>
      </c>
      <c r="K744" s="17">
        <v>100</v>
      </c>
      <c r="L744" s="17">
        <v>0.7</v>
      </c>
      <c r="M744" s="20">
        <v>0.26</v>
      </c>
      <c r="N744" s="21">
        <v>3.9999999999999998E-6</v>
      </c>
      <c r="O744" s="22">
        <v>8.9999999999999993E-3</v>
      </c>
      <c r="P744" s="23">
        <v>3.9999999999999998E-7</v>
      </c>
      <c r="Q744" s="20">
        <v>2.1604937163919001E-2</v>
      </c>
      <c r="R744" s="22">
        <v>8.4876538955348205E-4</v>
      </c>
      <c r="S744" s="25">
        <f>Q743-Q744</f>
        <v>0.37174536663992502</v>
      </c>
      <c r="T744" s="25">
        <f>R743-R744</f>
        <v>2.4513271369815019E-2</v>
      </c>
      <c r="U744" s="38">
        <f>S744/365</f>
        <v>1.0184804565477397E-3</v>
      </c>
      <c r="V744" s="38">
        <f>T744/365</f>
        <v>6.7159647588534296E-5</v>
      </c>
      <c r="W744" s="38">
        <f>V744*0.92</f>
        <v>6.1786875781451558E-5</v>
      </c>
      <c r="X744" s="25">
        <f>LOOKUP(G744,'Load Factor Adjustment'!$A$2:$A$15,'Load Factor Adjustment'!$D$2:$D$15)</f>
        <v>0.68571428571428572</v>
      </c>
      <c r="Y744" s="38">
        <f>U744*X744</f>
        <v>6.9838659877559297E-4</v>
      </c>
      <c r="Z744" s="38">
        <f>W744*X744</f>
        <v>4.2368143392995352E-5</v>
      </c>
    </row>
    <row r="745" spans="1:26" x14ac:dyDescent="0.25">
      <c r="A745" s="17">
        <v>2017</v>
      </c>
      <c r="B745" s="17">
        <v>3078</v>
      </c>
      <c r="C745" s="18" t="s">
        <v>26</v>
      </c>
      <c r="D745" s="19">
        <v>43444</v>
      </c>
      <c r="E745" s="17">
        <v>7951</v>
      </c>
      <c r="F745" s="18" t="s">
        <v>17</v>
      </c>
      <c r="G745" s="18" t="s">
        <v>18</v>
      </c>
      <c r="H745" s="18" t="s">
        <v>38</v>
      </c>
      <c r="I745" s="17">
        <v>2007</v>
      </c>
      <c r="J745" s="17">
        <v>1000</v>
      </c>
      <c r="K745" s="17">
        <v>91</v>
      </c>
      <c r="L745" s="17">
        <v>0.7</v>
      </c>
      <c r="M745" s="20">
        <v>4.75</v>
      </c>
      <c r="N745" s="21">
        <v>7.1000000000000005E-5</v>
      </c>
      <c r="O745" s="22">
        <v>0.192</v>
      </c>
      <c r="P745" s="23">
        <v>1.4100000000000001E-5</v>
      </c>
      <c r="Q745" s="20">
        <v>0.393350303803844</v>
      </c>
      <c r="R745" s="22">
        <v>2.53620367593685E-2</v>
      </c>
      <c r="S745" s="25"/>
      <c r="T745" s="25"/>
      <c r="U745" s="25"/>
      <c r="V745" s="25"/>
      <c r="W745" s="25"/>
    </row>
    <row r="746" spans="1:26" x14ac:dyDescent="0.25">
      <c r="A746" s="17">
        <v>2017</v>
      </c>
      <c r="B746" s="17">
        <v>3078</v>
      </c>
      <c r="C746" s="18" t="s">
        <v>26</v>
      </c>
      <c r="D746" s="19">
        <v>43444</v>
      </c>
      <c r="E746" s="17">
        <v>7952</v>
      </c>
      <c r="F746" s="18" t="s">
        <v>20</v>
      </c>
      <c r="G746" s="18" t="s">
        <v>18</v>
      </c>
      <c r="H746" s="18" t="s">
        <v>42</v>
      </c>
      <c r="I746" s="17">
        <v>2016</v>
      </c>
      <c r="J746" s="17">
        <v>1000</v>
      </c>
      <c r="K746" s="17">
        <v>100</v>
      </c>
      <c r="L746" s="17">
        <v>0.7</v>
      </c>
      <c r="M746" s="20">
        <v>0.26</v>
      </c>
      <c r="N746" s="21">
        <v>3.9999999999999998E-6</v>
      </c>
      <c r="O746" s="22">
        <v>8.9999999999999993E-3</v>
      </c>
      <c r="P746" s="23">
        <v>3.9999999999999998E-7</v>
      </c>
      <c r="Q746" s="20">
        <v>2.1604937163919001E-2</v>
      </c>
      <c r="R746" s="22">
        <v>8.4876538955348205E-4</v>
      </c>
      <c r="S746" s="25">
        <f>Q745-Q746</f>
        <v>0.37174536663992502</v>
      </c>
      <c r="T746" s="25">
        <f>R745-R746</f>
        <v>2.4513271369815019E-2</v>
      </c>
      <c r="U746" s="38">
        <f>S746/365</f>
        <v>1.0184804565477397E-3</v>
      </c>
      <c r="V746" s="38">
        <f>T746/365</f>
        <v>6.7159647588534296E-5</v>
      </c>
      <c r="W746" s="38">
        <f>V746*0.92</f>
        <v>6.1786875781451558E-5</v>
      </c>
      <c r="X746" s="25">
        <f>LOOKUP(G746,'Load Factor Adjustment'!$A$2:$A$15,'Load Factor Adjustment'!$D$2:$D$15)</f>
        <v>0.68571428571428572</v>
      </c>
      <c r="Y746" s="38">
        <f>U746*X746</f>
        <v>6.9838659877559297E-4</v>
      </c>
      <c r="Z746" s="38">
        <f>W746*X746</f>
        <v>4.2368143392995352E-5</v>
      </c>
    </row>
    <row r="747" spans="1:26" x14ac:dyDescent="0.25">
      <c r="A747" s="17">
        <v>2017</v>
      </c>
      <c r="B747" s="17">
        <v>3079</v>
      </c>
      <c r="C747" s="18" t="s">
        <v>26</v>
      </c>
      <c r="D747" s="19">
        <v>43444</v>
      </c>
      <c r="E747" s="17">
        <v>7953</v>
      </c>
      <c r="F747" s="18" t="s">
        <v>17</v>
      </c>
      <c r="G747" s="18" t="s">
        <v>18</v>
      </c>
      <c r="H747" s="18" t="s">
        <v>38</v>
      </c>
      <c r="I747" s="17">
        <v>2008</v>
      </c>
      <c r="J747" s="17">
        <v>1000</v>
      </c>
      <c r="K747" s="17">
        <v>91</v>
      </c>
      <c r="L747" s="17">
        <v>0.7</v>
      </c>
      <c r="M747" s="20">
        <v>4.75</v>
      </c>
      <c r="N747" s="21">
        <v>7.1000000000000005E-5</v>
      </c>
      <c r="O747" s="22">
        <v>0.192</v>
      </c>
      <c r="P747" s="23">
        <v>1.4100000000000001E-5</v>
      </c>
      <c r="Q747" s="20">
        <v>0.393350303803844</v>
      </c>
      <c r="R747" s="22">
        <v>2.53620367593685E-2</v>
      </c>
      <c r="S747" s="25"/>
      <c r="T747" s="25"/>
      <c r="U747" s="25"/>
      <c r="V747" s="25"/>
      <c r="W747" s="25"/>
    </row>
    <row r="748" spans="1:26" x14ac:dyDescent="0.25">
      <c r="A748" s="17">
        <v>2017</v>
      </c>
      <c r="B748" s="17">
        <v>3079</v>
      </c>
      <c r="C748" s="18" t="s">
        <v>26</v>
      </c>
      <c r="D748" s="19">
        <v>43444</v>
      </c>
      <c r="E748" s="17">
        <v>7954</v>
      </c>
      <c r="F748" s="18" t="s">
        <v>20</v>
      </c>
      <c r="G748" s="18" t="s">
        <v>18</v>
      </c>
      <c r="H748" s="18" t="s">
        <v>42</v>
      </c>
      <c r="I748" s="17">
        <v>2016</v>
      </c>
      <c r="J748" s="17">
        <v>1000</v>
      </c>
      <c r="K748" s="17">
        <v>100</v>
      </c>
      <c r="L748" s="17">
        <v>0.7</v>
      </c>
      <c r="M748" s="20">
        <v>0.26</v>
      </c>
      <c r="N748" s="21">
        <v>3.9999999999999998E-6</v>
      </c>
      <c r="O748" s="22">
        <v>8.9999999999999993E-3</v>
      </c>
      <c r="P748" s="23">
        <v>3.9999999999999998E-7</v>
      </c>
      <c r="Q748" s="20">
        <v>2.1604937163919001E-2</v>
      </c>
      <c r="R748" s="22">
        <v>8.4876538955348205E-4</v>
      </c>
      <c r="S748" s="25">
        <f>Q747-Q748</f>
        <v>0.37174536663992502</v>
      </c>
      <c r="T748" s="25">
        <f>R747-R748</f>
        <v>2.4513271369815019E-2</v>
      </c>
      <c r="U748" s="38">
        <f>S748/365</f>
        <v>1.0184804565477397E-3</v>
      </c>
      <c r="V748" s="38">
        <f>T748/365</f>
        <v>6.7159647588534296E-5</v>
      </c>
      <c r="W748" s="38">
        <f>V748*0.92</f>
        <v>6.1786875781451558E-5</v>
      </c>
      <c r="X748" s="25">
        <f>LOOKUP(G748,'Load Factor Adjustment'!$A$2:$A$15,'Load Factor Adjustment'!$D$2:$D$15)</f>
        <v>0.68571428571428572</v>
      </c>
      <c r="Y748" s="38">
        <f>U748*X748</f>
        <v>6.9838659877559297E-4</v>
      </c>
      <c r="Z748" s="38">
        <f>W748*X748</f>
        <v>4.2368143392995352E-5</v>
      </c>
    </row>
    <row r="749" spans="1:26" x14ac:dyDescent="0.25">
      <c r="A749" s="17">
        <v>2017</v>
      </c>
      <c r="B749" s="17">
        <v>3080</v>
      </c>
      <c r="C749" s="18" t="s">
        <v>26</v>
      </c>
      <c r="D749" s="19">
        <v>43444</v>
      </c>
      <c r="E749" s="17">
        <v>7955</v>
      </c>
      <c r="F749" s="18" t="s">
        <v>17</v>
      </c>
      <c r="G749" s="18" t="s">
        <v>18</v>
      </c>
      <c r="H749" s="18" t="s">
        <v>38</v>
      </c>
      <c r="I749" s="17">
        <v>2008</v>
      </c>
      <c r="J749" s="17">
        <v>1000</v>
      </c>
      <c r="K749" s="17">
        <v>91</v>
      </c>
      <c r="L749" s="17">
        <v>0.7</v>
      </c>
      <c r="M749" s="20">
        <v>4.75</v>
      </c>
      <c r="N749" s="21">
        <v>7.1000000000000005E-5</v>
      </c>
      <c r="O749" s="22">
        <v>0.192</v>
      </c>
      <c r="P749" s="23">
        <v>1.4100000000000001E-5</v>
      </c>
      <c r="Q749" s="20">
        <v>0.393350303803844</v>
      </c>
      <c r="R749" s="22">
        <v>2.53620367593685E-2</v>
      </c>
      <c r="S749" s="25"/>
      <c r="T749" s="25"/>
      <c r="U749" s="25"/>
      <c r="V749" s="25"/>
      <c r="W749" s="25"/>
    </row>
    <row r="750" spans="1:26" x14ac:dyDescent="0.25">
      <c r="A750" s="17">
        <v>2017</v>
      </c>
      <c r="B750" s="17">
        <v>3080</v>
      </c>
      <c r="C750" s="18" t="s">
        <v>26</v>
      </c>
      <c r="D750" s="19">
        <v>43444</v>
      </c>
      <c r="E750" s="17">
        <v>7956</v>
      </c>
      <c r="F750" s="18" t="s">
        <v>20</v>
      </c>
      <c r="G750" s="18" t="s">
        <v>18</v>
      </c>
      <c r="H750" s="18" t="s">
        <v>42</v>
      </c>
      <c r="I750" s="17">
        <v>2018</v>
      </c>
      <c r="J750" s="17">
        <v>1000</v>
      </c>
      <c r="K750" s="17">
        <v>100</v>
      </c>
      <c r="L750" s="17">
        <v>0.7</v>
      </c>
      <c r="M750" s="20">
        <v>0.26</v>
      </c>
      <c r="N750" s="21">
        <v>3.9999999999999998E-6</v>
      </c>
      <c r="O750" s="22">
        <v>8.9999999999999993E-3</v>
      </c>
      <c r="P750" s="23">
        <v>3.9999999999999998E-7</v>
      </c>
      <c r="Q750" s="20">
        <v>2.1604937163919001E-2</v>
      </c>
      <c r="R750" s="22">
        <v>8.4876538955348205E-4</v>
      </c>
      <c r="S750" s="25">
        <f>Q749-Q750</f>
        <v>0.37174536663992502</v>
      </c>
      <c r="T750" s="25">
        <f>R749-R750</f>
        <v>2.4513271369815019E-2</v>
      </c>
      <c r="U750" s="38">
        <f>S750/365</f>
        <v>1.0184804565477397E-3</v>
      </c>
      <c r="V750" s="38">
        <f>T750/365</f>
        <v>6.7159647588534296E-5</v>
      </c>
      <c r="W750" s="38">
        <f>V750*0.92</f>
        <v>6.1786875781451558E-5</v>
      </c>
      <c r="X750" s="25">
        <f>LOOKUP(G750,'Load Factor Adjustment'!$A$2:$A$15,'Load Factor Adjustment'!$D$2:$D$15)</f>
        <v>0.68571428571428572</v>
      </c>
      <c r="Y750" s="38">
        <f>U750*X750</f>
        <v>6.9838659877559297E-4</v>
      </c>
      <c r="Z750" s="38">
        <f>W750*X750</f>
        <v>4.2368143392995352E-5</v>
      </c>
    </row>
    <row r="751" spans="1:26" x14ac:dyDescent="0.25">
      <c r="A751" s="17">
        <v>2017</v>
      </c>
      <c r="B751" s="17">
        <v>3081</v>
      </c>
      <c r="C751" s="18" t="s">
        <v>26</v>
      </c>
      <c r="D751" s="19">
        <v>43444</v>
      </c>
      <c r="E751" s="17">
        <v>7957</v>
      </c>
      <c r="F751" s="18" t="s">
        <v>17</v>
      </c>
      <c r="G751" s="18" t="s">
        <v>18</v>
      </c>
      <c r="H751" s="18" t="s">
        <v>38</v>
      </c>
      <c r="I751" s="17">
        <v>2008</v>
      </c>
      <c r="J751" s="17">
        <v>1000</v>
      </c>
      <c r="K751" s="17">
        <v>91</v>
      </c>
      <c r="L751" s="17">
        <v>0.7</v>
      </c>
      <c r="M751" s="20">
        <v>4.75</v>
      </c>
      <c r="N751" s="21">
        <v>7.1000000000000005E-5</v>
      </c>
      <c r="O751" s="22">
        <v>0.192</v>
      </c>
      <c r="P751" s="23">
        <v>1.4100000000000001E-5</v>
      </c>
      <c r="Q751" s="20">
        <v>0.393350303803844</v>
      </c>
      <c r="R751" s="22">
        <v>2.53620367593685E-2</v>
      </c>
      <c r="S751" s="25"/>
      <c r="T751" s="25"/>
      <c r="U751" s="25"/>
      <c r="V751" s="25"/>
      <c r="W751" s="25"/>
    </row>
    <row r="752" spans="1:26" x14ac:dyDescent="0.25">
      <c r="A752" s="17">
        <v>2017</v>
      </c>
      <c r="B752" s="17">
        <v>3081</v>
      </c>
      <c r="C752" s="18" t="s">
        <v>26</v>
      </c>
      <c r="D752" s="19">
        <v>43444</v>
      </c>
      <c r="E752" s="17">
        <v>7958</v>
      </c>
      <c r="F752" s="18" t="s">
        <v>20</v>
      </c>
      <c r="G752" s="18" t="s">
        <v>18</v>
      </c>
      <c r="H752" s="18" t="s">
        <v>42</v>
      </c>
      <c r="I752" s="17">
        <v>2016</v>
      </c>
      <c r="J752" s="17">
        <v>1000</v>
      </c>
      <c r="K752" s="17">
        <v>100</v>
      </c>
      <c r="L752" s="17">
        <v>0.7</v>
      </c>
      <c r="M752" s="20">
        <v>0.26</v>
      </c>
      <c r="N752" s="21">
        <v>3.9999999999999998E-6</v>
      </c>
      <c r="O752" s="22">
        <v>8.9999999999999993E-3</v>
      </c>
      <c r="P752" s="23">
        <v>3.9999999999999998E-7</v>
      </c>
      <c r="Q752" s="20">
        <v>2.1604937163919001E-2</v>
      </c>
      <c r="R752" s="22">
        <v>8.4876538955348205E-4</v>
      </c>
      <c r="S752" s="25">
        <f>Q751-Q752</f>
        <v>0.37174536663992502</v>
      </c>
      <c r="T752" s="25">
        <f>R751-R752</f>
        <v>2.4513271369815019E-2</v>
      </c>
      <c r="U752" s="38">
        <f>S752/365</f>
        <v>1.0184804565477397E-3</v>
      </c>
      <c r="V752" s="38">
        <f>T752/365</f>
        <v>6.7159647588534296E-5</v>
      </c>
      <c r="W752" s="38">
        <f>V752*0.92</f>
        <v>6.1786875781451558E-5</v>
      </c>
      <c r="X752" s="25">
        <f>LOOKUP(G752,'Load Factor Adjustment'!$A$2:$A$15,'Load Factor Adjustment'!$D$2:$D$15)</f>
        <v>0.68571428571428572</v>
      </c>
      <c r="Y752" s="38">
        <f>U752*X752</f>
        <v>6.9838659877559297E-4</v>
      </c>
      <c r="Z752" s="38">
        <f>W752*X752</f>
        <v>4.2368143392995352E-5</v>
      </c>
    </row>
    <row r="753" spans="1:26" x14ac:dyDescent="0.25">
      <c r="A753" s="17">
        <v>2017</v>
      </c>
      <c r="B753" s="17">
        <v>3057</v>
      </c>
      <c r="C753" s="18" t="s">
        <v>27</v>
      </c>
      <c r="D753" s="19">
        <v>43445</v>
      </c>
      <c r="E753" s="17">
        <v>7934</v>
      </c>
      <c r="F753" s="18" t="s">
        <v>17</v>
      </c>
      <c r="G753" s="18" t="s">
        <v>18</v>
      </c>
      <c r="H753" s="18" t="s">
        <v>19</v>
      </c>
      <c r="I753" s="17">
        <v>1984</v>
      </c>
      <c r="J753" s="17">
        <v>500</v>
      </c>
      <c r="K753" s="17">
        <v>67</v>
      </c>
      <c r="L753" s="17">
        <v>0.7</v>
      </c>
      <c r="M753" s="20">
        <v>12.09</v>
      </c>
      <c r="N753" s="21">
        <v>2.7999999999999998E-4</v>
      </c>
      <c r="O753" s="22">
        <v>0.60499999999999998</v>
      </c>
      <c r="P753" s="23">
        <v>4.3999999999999999E-5</v>
      </c>
      <c r="Q753" s="20">
        <v>0.39936342538874198</v>
      </c>
      <c r="R753" s="22">
        <v>2.92866513354429E-2</v>
      </c>
      <c r="S753" s="25"/>
      <c r="T753" s="25"/>
      <c r="U753" s="25"/>
      <c r="V753" s="25"/>
      <c r="W753" s="25"/>
    </row>
    <row r="754" spans="1:26" x14ac:dyDescent="0.25">
      <c r="A754" s="17">
        <v>2017</v>
      </c>
      <c r="B754" s="17">
        <v>3057</v>
      </c>
      <c r="C754" s="18" t="s">
        <v>27</v>
      </c>
      <c r="D754" s="19">
        <v>43445</v>
      </c>
      <c r="E754" s="17">
        <v>7935</v>
      </c>
      <c r="F754" s="18" t="s">
        <v>20</v>
      </c>
      <c r="G754" s="18" t="s">
        <v>18</v>
      </c>
      <c r="H754" s="18" t="s">
        <v>42</v>
      </c>
      <c r="I754" s="17">
        <v>2017</v>
      </c>
      <c r="J754" s="17">
        <v>500</v>
      </c>
      <c r="K754" s="17">
        <v>74</v>
      </c>
      <c r="L754" s="17">
        <v>0.7</v>
      </c>
      <c r="M754" s="20">
        <v>2.74</v>
      </c>
      <c r="N754" s="21">
        <v>3.6000000000000001E-5</v>
      </c>
      <c r="O754" s="22">
        <v>8.9999999999999993E-3</v>
      </c>
      <c r="P754" s="23">
        <v>8.9999999999999996E-7</v>
      </c>
      <c r="Q754" s="20">
        <v>8.0794752073644893E-2</v>
      </c>
      <c r="R754" s="22">
        <v>3.2118053723996601E-4</v>
      </c>
      <c r="S754" s="25">
        <f>Q753-Q754</f>
        <v>0.31856867331509708</v>
      </c>
      <c r="T754" s="25">
        <f>R753-R754</f>
        <v>2.8965470798202934E-2</v>
      </c>
      <c r="U754" s="38">
        <f>S754/365</f>
        <v>8.727908857947865E-4</v>
      </c>
      <c r="V754" s="38">
        <f>T754/365</f>
        <v>7.9357454241651881E-5</v>
      </c>
      <c r="W754" s="38">
        <f>V754*0.92</f>
        <v>7.300885790231973E-5</v>
      </c>
      <c r="X754" s="25">
        <f>LOOKUP(G754,'Load Factor Adjustment'!$A$2:$A$15,'Load Factor Adjustment'!$D$2:$D$15)</f>
        <v>0.68571428571428572</v>
      </c>
      <c r="Y754" s="38">
        <f>U754*X754</f>
        <v>5.9848517883071071E-4</v>
      </c>
      <c r="Z754" s="38">
        <f>W754*X754</f>
        <v>5.0063216847304956E-5</v>
      </c>
    </row>
    <row r="755" spans="1:26" x14ac:dyDescent="0.25">
      <c r="A755" s="17">
        <v>2018</v>
      </c>
      <c r="B755" s="17">
        <v>3063</v>
      </c>
      <c r="C755" s="18" t="s">
        <v>16</v>
      </c>
      <c r="D755" s="19">
        <v>43447</v>
      </c>
      <c r="E755" s="17">
        <v>7988</v>
      </c>
      <c r="F755" s="18" t="s">
        <v>17</v>
      </c>
      <c r="G755" s="18" t="s">
        <v>18</v>
      </c>
      <c r="H755" s="18" t="s">
        <v>38</v>
      </c>
      <c r="I755" s="17">
        <v>2004</v>
      </c>
      <c r="J755" s="17">
        <v>1000</v>
      </c>
      <c r="K755" s="17">
        <v>168</v>
      </c>
      <c r="L755" s="17">
        <v>0.7</v>
      </c>
      <c r="M755" s="20">
        <v>4.1500000000000004</v>
      </c>
      <c r="N755" s="21">
        <v>6.0000000000000002E-5</v>
      </c>
      <c r="O755" s="22">
        <v>0.128</v>
      </c>
      <c r="P755" s="23">
        <v>9.3999999999999998E-6</v>
      </c>
      <c r="Q755" s="20">
        <v>0.63129629555003097</v>
      </c>
      <c r="R755" s="22">
        <v>3.1214814645356401E-2</v>
      </c>
      <c r="S755" s="25"/>
      <c r="T755" s="25"/>
      <c r="U755" s="25"/>
      <c r="V755" s="25"/>
      <c r="W755" s="25"/>
    </row>
    <row r="756" spans="1:26" x14ac:dyDescent="0.25">
      <c r="A756" s="17">
        <v>2018</v>
      </c>
      <c r="B756" s="17">
        <v>3063</v>
      </c>
      <c r="C756" s="18" t="s">
        <v>16</v>
      </c>
      <c r="D756" s="19">
        <v>43447</v>
      </c>
      <c r="E756" s="17">
        <v>7989</v>
      </c>
      <c r="F756" s="18" t="s">
        <v>20</v>
      </c>
      <c r="G756" s="18" t="s">
        <v>18</v>
      </c>
      <c r="H756" s="18" t="s">
        <v>42</v>
      </c>
      <c r="I756" s="17">
        <v>2018</v>
      </c>
      <c r="J756" s="17">
        <v>1000</v>
      </c>
      <c r="K756" s="17">
        <v>210</v>
      </c>
      <c r="L756" s="17">
        <v>0.7</v>
      </c>
      <c r="M756" s="20">
        <v>0.26</v>
      </c>
      <c r="N756" s="21">
        <v>3.5999999999999998E-6</v>
      </c>
      <c r="O756" s="22">
        <v>8.9999999999999993E-3</v>
      </c>
      <c r="P756" s="23">
        <v>2.9999999999999999E-7</v>
      </c>
      <c r="Q756" s="20">
        <v>4.5046293902807101E-2</v>
      </c>
      <c r="R756" s="22">
        <v>1.7013888057334501E-3</v>
      </c>
      <c r="S756" s="25">
        <f>Q755-Q756</f>
        <v>0.58625000164722385</v>
      </c>
      <c r="T756" s="25">
        <f>R755-R756</f>
        <v>2.951342583962295E-2</v>
      </c>
      <c r="U756" s="38">
        <f>S756/365</f>
        <v>1.6061643880745859E-3</v>
      </c>
      <c r="V756" s="38">
        <f>T756/365</f>
        <v>8.0858700930473836E-5</v>
      </c>
      <c r="W756" s="38">
        <f>V756*0.92</f>
        <v>7.4390004856035927E-5</v>
      </c>
      <c r="X756" s="25">
        <f>LOOKUP(G756,'Load Factor Adjustment'!$A$2:$A$15,'Load Factor Adjustment'!$D$2:$D$15)</f>
        <v>0.68571428571428572</v>
      </c>
      <c r="Y756" s="38">
        <f>U756*X756</f>
        <v>1.1013698661082876E-3</v>
      </c>
      <c r="Z756" s="38">
        <f>W756*X756</f>
        <v>5.1010289044138919E-5</v>
      </c>
    </row>
    <row r="757" spans="1:26" x14ac:dyDescent="0.25">
      <c r="A757" s="17">
        <v>2018</v>
      </c>
      <c r="B757" s="17">
        <v>3121</v>
      </c>
      <c r="C757" s="18" t="s">
        <v>23</v>
      </c>
      <c r="D757" s="19">
        <v>43448</v>
      </c>
      <c r="E757" s="17">
        <v>8065</v>
      </c>
      <c r="F757" s="18" t="s">
        <v>17</v>
      </c>
      <c r="G757" s="18" t="s">
        <v>18</v>
      </c>
      <c r="H757" s="18" t="s">
        <v>38</v>
      </c>
      <c r="I757" s="17">
        <v>2005</v>
      </c>
      <c r="J757" s="17">
        <v>300</v>
      </c>
      <c r="K757" s="17">
        <v>91</v>
      </c>
      <c r="L757" s="17">
        <v>0.7</v>
      </c>
      <c r="M757" s="20">
        <v>4.75</v>
      </c>
      <c r="N757" s="21">
        <v>7.1000000000000005E-5</v>
      </c>
      <c r="O757" s="22">
        <v>0.192</v>
      </c>
      <c r="P757" s="23">
        <v>1.4100000000000001E-5</v>
      </c>
      <c r="Q757" s="20">
        <v>0.108134118780036</v>
      </c>
      <c r="R757" s="22">
        <v>5.64831938841276E-3</v>
      </c>
      <c r="S757" s="25"/>
      <c r="T757" s="25"/>
      <c r="U757" s="25"/>
      <c r="V757" s="25"/>
      <c r="W757" s="25"/>
    </row>
    <row r="758" spans="1:26" x14ac:dyDescent="0.25">
      <c r="A758" s="17">
        <v>2018</v>
      </c>
      <c r="B758" s="17">
        <v>3121</v>
      </c>
      <c r="C758" s="18" t="s">
        <v>23</v>
      </c>
      <c r="D758" s="19">
        <v>43448</v>
      </c>
      <c r="E758" s="17">
        <v>8066</v>
      </c>
      <c r="F758" s="18" t="s">
        <v>20</v>
      </c>
      <c r="G758" s="18" t="s">
        <v>18</v>
      </c>
      <c r="H758" s="18" t="s">
        <v>42</v>
      </c>
      <c r="I758" s="17">
        <v>2017</v>
      </c>
      <c r="J758" s="17">
        <v>300</v>
      </c>
      <c r="K758" s="17">
        <v>100</v>
      </c>
      <c r="L758" s="17">
        <v>0.7</v>
      </c>
      <c r="M758" s="20">
        <v>0.26</v>
      </c>
      <c r="N758" s="21">
        <v>3.9999999999999998E-6</v>
      </c>
      <c r="O758" s="22">
        <v>8.9999999999999993E-3</v>
      </c>
      <c r="P758" s="23">
        <v>3.9999999999999998E-7</v>
      </c>
      <c r="Q758" s="20">
        <v>6.1574070814387804E-3</v>
      </c>
      <c r="R758" s="22">
        <v>2.22222209631816E-4</v>
      </c>
      <c r="S758" s="25">
        <f>Q757-Q758</f>
        <v>0.10197671169859722</v>
      </c>
      <c r="T758" s="25">
        <f>R757-R758</f>
        <v>5.4260971787809444E-3</v>
      </c>
      <c r="U758" s="38">
        <f>S758/365</f>
        <v>2.793882512290335E-4</v>
      </c>
      <c r="V758" s="38">
        <f>T758/365</f>
        <v>1.4866019667892999E-5</v>
      </c>
      <c r="W758" s="38">
        <f>V758*0.92</f>
        <v>1.3676738094461559E-5</v>
      </c>
      <c r="X758" s="25">
        <f>LOOKUP(G758,'Load Factor Adjustment'!$A$2:$A$15,'Load Factor Adjustment'!$D$2:$D$15)</f>
        <v>0.68571428571428572</v>
      </c>
      <c r="Y758" s="38">
        <f>U758*X758</f>
        <v>1.9158051512848011E-4</v>
      </c>
      <c r="Z758" s="38">
        <f>W758*X758</f>
        <v>9.3783346933450694E-6</v>
      </c>
    </row>
    <row r="759" spans="1:26" x14ac:dyDescent="0.25">
      <c r="A759" s="17">
        <v>2018</v>
      </c>
      <c r="B759" s="17">
        <v>3102</v>
      </c>
      <c r="C759" s="18" t="s">
        <v>27</v>
      </c>
      <c r="D759" s="19">
        <v>43451</v>
      </c>
      <c r="E759" s="17">
        <v>7933</v>
      </c>
      <c r="F759" s="18" t="s">
        <v>17</v>
      </c>
      <c r="G759" s="18" t="s">
        <v>18</v>
      </c>
      <c r="H759" s="18" t="s">
        <v>19</v>
      </c>
      <c r="I759" s="17">
        <v>1988</v>
      </c>
      <c r="J759" s="17">
        <v>400</v>
      </c>
      <c r="K759" s="17">
        <v>75</v>
      </c>
      <c r="L759" s="17">
        <v>0.7</v>
      </c>
      <c r="M759" s="20">
        <v>8.17</v>
      </c>
      <c r="N759" s="21">
        <v>1.9000000000000001E-4</v>
      </c>
      <c r="O759" s="22">
        <v>0.47899999999999998</v>
      </c>
      <c r="P759" s="23">
        <v>3.6100000000000003E-5</v>
      </c>
      <c r="Q759" s="20">
        <v>0.241898147493081</v>
      </c>
      <c r="R759" s="22">
        <v>2.1115739985485001E-2</v>
      </c>
      <c r="S759" s="25"/>
      <c r="T759" s="25"/>
      <c r="U759" s="25"/>
      <c r="V759" s="25"/>
      <c r="W759" s="25"/>
    </row>
    <row r="760" spans="1:26" x14ac:dyDescent="0.25">
      <c r="A760" s="17">
        <v>2018</v>
      </c>
      <c r="B760" s="17">
        <v>3102</v>
      </c>
      <c r="C760" s="18" t="s">
        <v>27</v>
      </c>
      <c r="D760" s="19">
        <v>43451</v>
      </c>
      <c r="E760" s="17">
        <v>8049</v>
      </c>
      <c r="F760" s="18" t="s">
        <v>20</v>
      </c>
      <c r="G760" s="18" t="s">
        <v>18</v>
      </c>
      <c r="H760" s="18" t="s">
        <v>42</v>
      </c>
      <c r="I760" s="17">
        <v>2018</v>
      </c>
      <c r="J760" s="17">
        <v>400</v>
      </c>
      <c r="K760" s="17">
        <v>90</v>
      </c>
      <c r="L760" s="17">
        <v>0.7</v>
      </c>
      <c r="M760" s="20">
        <v>0.26</v>
      </c>
      <c r="N760" s="21">
        <v>3.4999999999999999E-6</v>
      </c>
      <c r="O760" s="22">
        <v>8.9999999999999993E-3</v>
      </c>
      <c r="P760" s="23">
        <v>8.9999999999999996E-7</v>
      </c>
      <c r="Q760" s="20">
        <v>7.4166662781191004E-3</v>
      </c>
      <c r="R760" s="22">
        <v>2.9999998273965599E-4</v>
      </c>
      <c r="S760" s="25">
        <f>Q759-Q760</f>
        <v>0.2344814812149619</v>
      </c>
      <c r="T760" s="25">
        <f>R759-R760</f>
        <v>2.0815740002745345E-2</v>
      </c>
      <c r="U760" s="38">
        <f>S760/365</f>
        <v>6.424150170272929E-4</v>
      </c>
      <c r="V760" s="38">
        <f>T760/365</f>
        <v>5.7029424665055737E-5</v>
      </c>
      <c r="W760" s="38">
        <f>V760*0.92</f>
        <v>5.2467070691851283E-5</v>
      </c>
      <c r="X760" s="25">
        <f>LOOKUP(G760,'Load Factor Adjustment'!$A$2:$A$15,'Load Factor Adjustment'!$D$2:$D$15)</f>
        <v>0.68571428571428572</v>
      </c>
      <c r="Y760" s="38">
        <f>U760*X760</f>
        <v>4.4051315453300083E-4</v>
      </c>
      <c r="Z760" s="38">
        <f>W760*X760</f>
        <v>3.597741990298374E-5</v>
      </c>
    </row>
    <row r="761" spans="1:26" x14ac:dyDescent="0.25">
      <c r="A761" s="17">
        <v>2018</v>
      </c>
      <c r="B761" s="17">
        <v>3111</v>
      </c>
      <c r="C761" s="18" t="s">
        <v>27</v>
      </c>
      <c r="D761" s="19">
        <v>43451</v>
      </c>
      <c r="E761" s="17">
        <v>8015</v>
      </c>
      <c r="F761" s="18" t="s">
        <v>17</v>
      </c>
      <c r="G761" s="18" t="s">
        <v>18</v>
      </c>
      <c r="H761" s="18" t="s">
        <v>19</v>
      </c>
      <c r="I761" s="17">
        <v>1993</v>
      </c>
      <c r="J761" s="17">
        <v>300</v>
      </c>
      <c r="K761" s="17">
        <v>104</v>
      </c>
      <c r="L761" s="17">
        <v>0.7</v>
      </c>
      <c r="M761" s="20">
        <v>8.17</v>
      </c>
      <c r="N761" s="21">
        <v>1.9000000000000001E-4</v>
      </c>
      <c r="O761" s="22">
        <v>0.47899999999999998</v>
      </c>
      <c r="P761" s="23">
        <v>3.6100000000000003E-5</v>
      </c>
      <c r="Q761" s="20">
        <v>0.23785185096269401</v>
      </c>
      <c r="R761" s="22">
        <v>1.9353147522868E-2</v>
      </c>
      <c r="S761" s="25"/>
      <c r="T761" s="25"/>
      <c r="U761" s="25"/>
      <c r="V761" s="25"/>
      <c r="W761" s="25"/>
    </row>
    <row r="762" spans="1:26" x14ac:dyDescent="0.25">
      <c r="A762" s="17">
        <v>2018</v>
      </c>
      <c r="B762" s="17">
        <v>3111</v>
      </c>
      <c r="C762" s="18" t="s">
        <v>27</v>
      </c>
      <c r="D762" s="19">
        <v>43451</v>
      </c>
      <c r="E762" s="17">
        <v>8016</v>
      </c>
      <c r="F762" s="18" t="s">
        <v>20</v>
      </c>
      <c r="G762" s="18" t="s">
        <v>18</v>
      </c>
      <c r="H762" s="18" t="s">
        <v>42</v>
      </c>
      <c r="I762" s="17">
        <v>2017</v>
      </c>
      <c r="J762" s="17">
        <v>300</v>
      </c>
      <c r="K762" s="17">
        <v>115</v>
      </c>
      <c r="L762" s="17">
        <v>0.7</v>
      </c>
      <c r="M762" s="20">
        <v>0.26</v>
      </c>
      <c r="N762" s="21">
        <v>3.9999999999999998E-6</v>
      </c>
      <c r="O762" s="22">
        <v>8.9999999999999993E-3</v>
      </c>
      <c r="P762" s="23">
        <v>3.9999999999999998E-7</v>
      </c>
      <c r="Q762" s="20">
        <v>7.0810181436546001E-3</v>
      </c>
      <c r="R762" s="22">
        <v>2.5555554107658802E-4</v>
      </c>
      <c r="S762" s="25">
        <f>Q761-Q762</f>
        <v>0.2307708328190394</v>
      </c>
      <c r="T762" s="25">
        <f>R761-R762</f>
        <v>1.9097591981791413E-2</v>
      </c>
      <c r="U762" s="38">
        <f>S762/365</f>
        <v>6.3224885703846415E-4</v>
      </c>
      <c r="V762" s="38">
        <f>T762/365</f>
        <v>5.2322169813127161E-5</v>
      </c>
      <c r="W762" s="38">
        <f>V762*0.92</f>
        <v>4.8136396228076988E-5</v>
      </c>
      <c r="X762" s="25">
        <f>LOOKUP(G762,'Load Factor Adjustment'!$A$2:$A$15,'Load Factor Adjustment'!$D$2:$D$15)</f>
        <v>0.68571428571428572</v>
      </c>
      <c r="Y762" s="38">
        <f>U762*X762</f>
        <v>4.3354207339780398E-4</v>
      </c>
      <c r="Z762" s="38">
        <f>W762*X762</f>
        <v>3.3007814556395652E-5</v>
      </c>
    </row>
    <row r="763" spans="1:26" x14ac:dyDescent="0.25">
      <c r="A763" s="17">
        <v>2019</v>
      </c>
      <c r="B763" s="17">
        <v>3050</v>
      </c>
      <c r="C763" s="18" t="s">
        <v>25</v>
      </c>
      <c r="D763" s="19">
        <v>43455</v>
      </c>
      <c r="E763" s="17">
        <v>7919</v>
      </c>
      <c r="F763" s="18" t="s">
        <v>17</v>
      </c>
      <c r="G763" s="18" t="s">
        <v>18</v>
      </c>
      <c r="H763" s="18" t="s">
        <v>19</v>
      </c>
      <c r="I763" s="17">
        <v>1982</v>
      </c>
      <c r="J763" s="17">
        <v>50</v>
      </c>
      <c r="K763" s="17">
        <v>84</v>
      </c>
      <c r="L763" s="17">
        <v>0.7</v>
      </c>
      <c r="M763" s="20">
        <v>12.09</v>
      </c>
      <c r="N763" s="21">
        <v>2.7999999999999998E-4</v>
      </c>
      <c r="O763" s="22">
        <v>0.60499999999999998</v>
      </c>
      <c r="P763" s="23">
        <v>4.3999999999999999E-5</v>
      </c>
      <c r="Q763" s="20">
        <v>4.1086110956812097E-2</v>
      </c>
      <c r="R763" s="22">
        <v>2.2600926182544498E-3</v>
      </c>
      <c r="S763" s="25"/>
      <c r="T763" s="25"/>
      <c r="U763" s="25"/>
      <c r="V763" s="25"/>
      <c r="W763" s="25"/>
    </row>
    <row r="764" spans="1:26" x14ac:dyDescent="0.25">
      <c r="A764" s="17">
        <v>2019</v>
      </c>
      <c r="B764" s="17">
        <v>3050</v>
      </c>
      <c r="C764" s="18" t="s">
        <v>25</v>
      </c>
      <c r="D764" s="19">
        <v>43455</v>
      </c>
      <c r="E764" s="17">
        <v>7920</v>
      </c>
      <c r="F764" s="18" t="s">
        <v>20</v>
      </c>
      <c r="G764" s="18" t="s">
        <v>18</v>
      </c>
      <c r="H764" s="18" t="s">
        <v>42</v>
      </c>
      <c r="I764" s="17">
        <v>2017</v>
      </c>
      <c r="J764" s="17">
        <v>50</v>
      </c>
      <c r="K764" s="17">
        <v>100</v>
      </c>
      <c r="L764" s="17">
        <v>0.7</v>
      </c>
      <c r="M764" s="20">
        <v>0.26</v>
      </c>
      <c r="N764" s="21">
        <v>3.9999999999999998E-6</v>
      </c>
      <c r="O764" s="22">
        <v>8.9999999999999993E-3</v>
      </c>
      <c r="P764" s="23">
        <v>3.9999999999999998E-7</v>
      </c>
      <c r="Q764" s="20">
        <v>1.0069443904935501E-3</v>
      </c>
      <c r="R764" s="22">
        <v>3.5108022603265203E-5</v>
      </c>
      <c r="S764" s="25">
        <f>Q763-Q764</f>
        <v>4.0079166566318547E-2</v>
      </c>
      <c r="T764" s="25">
        <f>R763-R764</f>
        <v>2.2249845956511848E-3</v>
      </c>
      <c r="U764" s="38">
        <f>S764/365</f>
        <v>1.09805935798133E-4</v>
      </c>
      <c r="V764" s="38">
        <f>T764/365</f>
        <v>6.0958482072635198E-6</v>
      </c>
      <c r="W764" s="38">
        <f>V764*0.92</f>
        <v>5.6081803506824384E-6</v>
      </c>
      <c r="X764" s="25">
        <f>LOOKUP(G764,'Load Factor Adjustment'!$A$2:$A$15,'Load Factor Adjustment'!$D$2:$D$15)</f>
        <v>0.68571428571428572</v>
      </c>
      <c r="Y764" s="38">
        <f>U764*X764</f>
        <v>7.5295498833005491E-5</v>
      </c>
      <c r="Z764" s="38">
        <f>W764*X764</f>
        <v>3.8456093833251005E-6</v>
      </c>
    </row>
    <row r="765" spans="1:26" x14ac:dyDescent="0.25">
      <c r="A765" s="17">
        <v>2017</v>
      </c>
      <c r="B765" s="17">
        <v>3061</v>
      </c>
      <c r="C765" s="18" t="s">
        <v>27</v>
      </c>
      <c r="D765" s="19">
        <v>43465</v>
      </c>
      <c r="E765" s="17">
        <v>7925</v>
      </c>
      <c r="F765" s="18" t="s">
        <v>17</v>
      </c>
      <c r="G765" s="18" t="s">
        <v>18</v>
      </c>
      <c r="H765" s="18" t="s">
        <v>19</v>
      </c>
      <c r="I765" s="17">
        <v>1968</v>
      </c>
      <c r="J765" s="17">
        <v>400</v>
      </c>
      <c r="K765" s="17">
        <v>70</v>
      </c>
      <c r="L765" s="17">
        <v>0.7</v>
      </c>
      <c r="M765" s="20">
        <v>12.09</v>
      </c>
      <c r="N765" s="21">
        <v>2.7999999999999998E-4</v>
      </c>
      <c r="O765" s="22">
        <v>0.60499999999999998</v>
      </c>
      <c r="P765" s="23">
        <v>4.3999999999999999E-5</v>
      </c>
      <c r="Q765" s="20">
        <v>0.33379629584730702</v>
      </c>
      <c r="R765" s="22">
        <v>2.44783951460418E-2</v>
      </c>
      <c r="S765" s="25"/>
      <c r="T765" s="25"/>
      <c r="U765" s="25"/>
      <c r="V765" s="25"/>
      <c r="W765" s="25"/>
    </row>
    <row r="766" spans="1:26" x14ac:dyDescent="0.25">
      <c r="A766" s="17">
        <v>2017</v>
      </c>
      <c r="B766" s="17">
        <v>3061</v>
      </c>
      <c r="C766" s="18" t="s">
        <v>27</v>
      </c>
      <c r="D766" s="19">
        <v>43465</v>
      </c>
      <c r="E766" s="17">
        <v>7926</v>
      </c>
      <c r="F766" s="18" t="s">
        <v>20</v>
      </c>
      <c r="G766" s="18" t="s">
        <v>18</v>
      </c>
      <c r="H766" s="18" t="s">
        <v>42</v>
      </c>
      <c r="I766" s="17">
        <v>2018</v>
      </c>
      <c r="J766" s="17">
        <v>400</v>
      </c>
      <c r="K766" s="17">
        <v>74</v>
      </c>
      <c r="L766" s="17">
        <v>0.7</v>
      </c>
      <c r="M766" s="20">
        <v>2.74</v>
      </c>
      <c r="N766" s="21">
        <v>3.6000000000000001E-5</v>
      </c>
      <c r="O766" s="22">
        <v>8.9999999999999993E-3</v>
      </c>
      <c r="P766" s="23">
        <v>8.9999999999999996E-7</v>
      </c>
      <c r="Q766" s="20">
        <v>6.4224690540264598E-2</v>
      </c>
      <c r="R766" s="22">
        <v>2.46666652474828E-4</v>
      </c>
      <c r="S766" s="25">
        <f>Q765-Q766</f>
        <v>0.26957160530704244</v>
      </c>
      <c r="T766" s="25">
        <f>R765-R766</f>
        <v>2.4231728493566973E-2</v>
      </c>
      <c r="U766" s="38">
        <f>S766/365</f>
        <v>7.385523433069656E-4</v>
      </c>
      <c r="V766" s="38">
        <f>T766/365</f>
        <v>6.6388297242649238E-5</v>
      </c>
      <c r="W766" s="38">
        <f>V766*0.92</f>
        <v>6.1077233463237307E-5</v>
      </c>
      <c r="X766" s="25">
        <f>LOOKUP(G766,'Load Factor Adjustment'!$A$2:$A$15,'Load Factor Adjustment'!$D$2:$D$15)</f>
        <v>0.68571428571428572</v>
      </c>
      <c r="Y766" s="38">
        <f>U766*X766</f>
        <v>5.0643589255334781E-4</v>
      </c>
      <c r="Z766" s="38">
        <f>W766*X766</f>
        <v>4.1881531517648438E-5</v>
      </c>
    </row>
    <row r="767" spans="1:26" x14ac:dyDescent="0.25">
      <c r="A767" s="17">
        <v>2018</v>
      </c>
      <c r="B767" s="17">
        <v>3108</v>
      </c>
      <c r="C767" s="18" t="s">
        <v>16</v>
      </c>
      <c r="D767" s="19">
        <v>43465</v>
      </c>
      <c r="E767" s="17">
        <v>8037</v>
      </c>
      <c r="F767" s="18" t="s">
        <v>17</v>
      </c>
      <c r="G767" s="18" t="s">
        <v>18</v>
      </c>
      <c r="H767" s="18" t="s">
        <v>19</v>
      </c>
      <c r="I767" s="17">
        <v>1989</v>
      </c>
      <c r="J767" s="17">
        <v>250</v>
      </c>
      <c r="K767" s="17">
        <v>62</v>
      </c>
      <c r="L767" s="17">
        <v>0.7</v>
      </c>
      <c r="M767" s="20">
        <v>8.17</v>
      </c>
      <c r="N767" s="21">
        <v>1.9000000000000001E-4</v>
      </c>
      <c r="O767" s="22">
        <v>0.47899999999999998</v>
      </c>
      <c r="P767" s="23">
        <v>3.6100000000000003E-5</v>
      </c>
      <c r="Q767" s="20">
        <v>0.117027391516366</v>
      </c>
      <c r="R767" s="22">
        <v>9.3986686841087495E-3</v>
      </c>
      <c r="S767" s="25"/>
      <c r="T767" s="25"/>
      <c r="U767" s="25"/>
      <c r="V767" s="25"/>
      <c r="W767" s="25"/>
    </row>
    <row r="768" spans="1:26" x14ac:dyDescent="0.25">
      <c r="A768" s="17">
        <v>2018</v>
      </c>
      <c r="B768" s="17">
        <v>3108</v>
      </c>
      <c r="C768" s="18" t="s">
        <v>16</v>
      </c>
      <c r="D768" s="19">
        <v>43465</v>
      </c>
      <c r="E768" s="17">
        <v>8038</v>
      </c>
      <c r="F768" s="18" t="s">
        <v>20</v>
      </c>
      <c r="G768" s="18" t="s">
        <v>18</v>
      </c>
      <c r="H768" s="18" t="s">
        <v>42</v>
      </c>
      <c r="I768" s="17">
        <v>2018</v>
      </c>
      <c r="J768" s="17">
        <v>250</v>
      </c>
      <c r="K768" s="17">
        <v>71</v>
      </c>
      <c r="L768" s="17">
        <v>0.7</v>
      </c>
      <c r="M768" s="20">
        <v>2.74</v>
      </c>
      <c r="N768" s="21">
        <v>3.6000000000000001E-5</v>
      </c>
      <c r="O768" s="22">
        <v>8.9999999999999993E-3</v>
      </c>
      <c r="P768" s="23">
        <v>8.9999999999999996E-7</v>
      </c>
      <c r="Q768" s="20">
        <v>3.81433251201218E-2</v>
      </c>
      <c r="R768" s="22">
        <v>1.3867186690402799E-4</v>
      </c>
      <c r="S768" s="25">
        <f>Q767-Q768</f>
        <v>7.8884066396244207E-2</v>
      </c>
      <c r="T768" s="25">
        <f>R767-R768</f>
        <v>9.2599968172047218E-3</v>
      </c>
      <c r="U768" s="38">
        <f>S768/365</f>
        <v>2.1612072985272384E-4</v>
      </c>
      <c r="V768" s="38">
        <f>T768/365</f>
        <v>2.5369854293711568E-5</v>
      </c>
      <c r="W768" s="38">
        <f>V768*0.92</f>
        <v>2.3340265950214644E-5</v>
      </c>
      <c r="X768" s="25">
        <f>LOOKUP(G768,'Load Factor Adjustment'!$A$2:$A$15,'Load Factor Adjustment'!$D$2:$D$15)</f>
        <v>0.68571428571428572</v>
      </c>
      <c r="Y768" s="38">
        <f>U768*X768</f>
        <v>1.4819707189901065E-4</v>
      </c>
      <c r="Z768" s="38">
        <f>W768*X768</f>
        <v>1.60047537944329E-5</v>
      </c>
    </row>
    <row r="769" spans="1:26" x14ac:dyDescent="0.25">
      <c r="A769" s="17">
        <v>2018</v>
      </c>
      <c r="B769" s="17">
        <v>3059</v>
      </c>
      <c r="C769" s="18" t="s">
        <v>27</v>
      </c>
      <c r="D769" s="19">
        <v>43468</v>
      </c>
      <c r="E769" s="17">
        <v>7929</v>
      </c>
      <c r="F769" s="18" t="s">
        <v>17</v>
      </c>
      <c r="G769" s="18" t="s">
        <v>18</v>
      </c>
      <c r="H769" s="18" t="s">
        <v>19</v>
      </c>
      <c r="I769" s="17">
        <v>1964</v>
      </c>
      <c r="J769" s="17">
        <v>150</v>
      </c>
      <c r="K769" s="17">
        <v>60</v>
      </c>
      <c r="L769" s="17">
        <v>0.7</v>
      </c>
      <c r="M769" s="20">
        <v>12.09</v>
      </c>
      <c r="N769" s="21">
        <v>2.7999999999999998E-4</v>
      </c>
      <c r="O769" s="22">
        <v>0.60499999999999998</v>
      </c>
      <c r="P769" s="23">
        <v>4.3999999999999999E-5</v>
      </c>
      <c r="Q769" s="20">
        <v>0.10116666646306401</v>
      </c>
      <c r="R769" s="22">
        <v>6.90555559153006E-3</v>
      </c>
      <c r="S769" s="25"/>
      <c r="T769" s="25"/>
      <c r="U769" s="25"/>
      <c r="V769" s="25"/>
      <c r="W769" s="25"/>
    </row>
    <row r="770" spans="1:26" x14ac:dyDescent="0.25">
      <c r="A770" s="17">
        <v>2018</v>
      </c>
      <c r="B770" s="17">
        <v>3059</v>
      </c>
      <c r="C770" s="18" t="s">
        <v>27</v>
      </c>
      <c r="D770" s="19">
        <v>43468</v>
      </c>
      <c r="E770" s="17">
        <v>7930</v>
      </c>
      <c r="F770" s="18" t="s">
        <v>20</v>
      </c>
      <c r="G770" s="18" t="s">
        <v>18</v>
      </c>
      <c r="H770" s="18" t="s">
        <v>42</v>
      </c>
      <c r="I770" s="17">
        <v>2018</v>
      </c>
      <c r="J770" s="17">
        <v>150</v>
      </c>
      <c r="K770" s="17">
        <v>70</v>
      </c>
      <c r="L770" s="17">
        <v>0.7</v>
      </c>
      <c r="M770" s="20">
        <v>2.74</v>
      </c>
      <c r="N770" s="21">
        <v>3.6000000000000001E-5</v>
      </c>
      <c r="O770" s="22">
        <v>8.9999999999999993E-3</v>
      </c>
      <c r="P770" s="23">
        <v>8.9999999999999996E-7</v>
      </c>
      <c r="Q770" s="20">
        <v>2.2417823777303499E-2</v>
      </c>
      <c r="R770" s="22">
        <v>7.8385412040900696E-5</v>
      </c>
      <c r="S770" s="25">
        <f>Q769-Q770</f>
        <v>7.8748842685760503E-2</v>
      </c>
      <c r="T770" s="25">
        <f>R769-R770</f>
        <v>6.8271701794891592E-3</v>
      </c>
      <c r="U770" s="38">
        <f>S770/365</f>
        <v>2.1575025393359042E-4</v>
      </c>
      <c r="V770" s="38">
        <f>T770/365</f>
        <v>1.8704575834216873E-5</v>
      </c>
      <c r="W770" s="38">
        <f>V770*0.92</f>
        <v>1.7208209767479525E-5</v>
      </c>
      <c r="X770" s="25">
        <f>LOOKUP(G770,'Load Factor Adjustment'!$A$2:$A$15,'Load Factor Adjustment'!$D$2:$D$15)</f>
        <v>0.68571428571428572</v>
      </c>
      <c r="Y770" s="38">
        <f>U770*X770</f>
        <v>1.4794303126874773E-4</v>
      </c>
      <c r="Z770" s="38">
        <f>W770*X770</f>
        <v>1.1799915269128816E-5</v>
      </c>
    </row>
    <row r="771" spans="1:26" x14ac:dyDescent="0.25">
      <c r="A771" s="17">
        <v>2019</v>
      </c>
      <c r="B771" s="17">
        <v>3075</v>
      </c>
      <c r="C771" s="18" t="s">
        <v>26</v>
      </c>
      <c r="D771" s="19">
        <v>43472</v>
      </c>
      <c r="E771" s="17">
        <v>7962</v>
      </c>
      <c r="F771" s="18" t="s">
        <v>17</v>
      </c>
      <c r="G771" s="18" t="s">
        <v>18</v>
      </c>
      <c r="H771" s="18" t="s">
        <v>19</v>
      </c>
      <c r="I771" s="17">
        <v>1997</v>
      </c>
      <c r="J771" s="17">
        <v>1000</v>
      </c>
      <c r="K771" s="17">
        <v>46</v>
      </c>
      <c r="L771" s="17">
        <v>0.7</v>
      </c>
      <c r="M771" s="20">
        <v>6.42</v>
      </c>
      <c r="N771" s="21">
        <v>9.7E-5</v>
      </c>
      <c r="O771" s="22">
        <v>0.54700000000000004</v>
      </c>
      <c r="P771" s="23">
        <v>4.2400000000000001E-5</v>
      </c>
      <c r="Q771" s="20">
        <v>0.26918518180040002</v>
      </c>
      <c r="R771" s="22">
        <v>3.7474381362058801E-2</v>
      </c>
      <c r="S771" s="25"/>
      <c r="T771" s="25"/>
      <c r="U771" s="25"/>
      <c r="V771" s="25"/>
      <c r="W771" s="25"/>
    </row>
    <row r="772" spans="1:26" x14ac:dyDescent="0.25">
      <c r="A772" s="17">
        <v>2019</v>
      </c>
      <c r="B772" s="17">
        <v>3075</v>
      </c>
      <c r="C772" s="18" t="s">
        <v>26</v>
      </c>
      <c r="D772" s="19">
        <v>43472</v>
      </c>
      <c r="E772" s="17">
        <v>7963</v>
      </c>
      <c r="F772" s="18" t="s">
        <v>20</v>
      </c>
      <c r="G772" s="18" t="s">
        <v>18</v>
      </c>
      <c r="H772" s="18" t="s">
        <v>42</v>
      </c>
      <c r="I772" s="17">
        <v>2015</v>
      </c>
      <c r="J772" s="17">
        <v>1000</v>
      </c>
      <c r="K772" s="17">
        <v>55</v>
      </c>
      <c r="L772" s="17">
        <v>0.7</v>
      </c>
      <c r="M772" s="20">
        <v>0.26</v>
      </c>
      <c r="N772" s="21">
        <v>3.4999999999999999E-6</v>
      </c>
      <c r="O772" s="22">
        <v>8.9999999999999993E-3</v>
      </c>
      <c r="P772" s="23">
        <v>8.9999999999999996E-7</v>
      </c>
      <c r="Q772" s="20">
        <v>1.1776619775279501E-2</v>
      </c>
      <c r="R772" s="22">
        <v>5.72916635161255E-4</v>
      </c>
      <c r="S772" s="25">
        <f>Q771-Q772</f>
        <v>0.25740856202512052</v>
      </c>
      <c r="T772" s="25">
        <f>R771-R772</f>
        <v>3.6901464726897544E-2</v>
      </c>
      <c r="U772" s="38">
        <f>S772/365</f>
        <v>7.052289370551247E-4</v>
      </c>
      <c r="V772" s="38">
        <f>T772/365</f>
        <v>1.0109990336136313E-4</v>
      </c>
      <c r="W772" s="38">
        <f>V772*0.92</f>
        <v>9.301191109245408E-5</v>
      </c>
      <c r="X772" s="25">
        <f>LOOKUP(G772,'Load Factor Adjustment'!$A$2:$A$15,'Load Factor Adjustment'!$D$2:$D$15)</f>
        <v>0.68571428571428572</v>
      </c>
      <c r="Y772" s="38">
        <f>U772*X772</f>
        <v>4.835855568377998E-4</v>
      </c>
      <c r="Z772" s="38">
        <f>W772*X772</f>
        <v>6.3779596177682797E-5</v>
      </c>
    </row>
    <row r="773" spans="1:26" x14ac:dyDescent="0.25">
      <c r="A773" s="17">
        <v>2018</v>
      </c>
      <c r="B773" s="17">
        <v>3058</v>
      </c>
      <c r="C773" s="18" t="s">
        <v>27</v>
      </c>
      <c r="D773" s="19">
        <v>43473</v>
      </c>
      <c r="E773" s="17">
        <v>7931</v>
      </c>
      <c r="F773" s="18" t="s">
        <v>17</v>
      </c>
      <c r="G773" s="18" t="s">
        <v>18</v>
      </c>
      <c r="H773" s="18" t="s">
        <v>38</v>
      </c>
      <c r="I773" s="17">
        <v>2006</v>
      </c>
      <c r="J773" s="17">
        <v>1000</v>
      </c>
      <c r="K773" s="17">
        <v>114</v>
      </c>
      <c r="L773" s="17">
        <v>0.7</v>
      </c>
      <c r="M773" s="20">
        <v>4.1500000000000004</v>
      </c>
      <c r="N773" s="21">
        <v>6.0000000000000002E-5</v>
      </c>
      <c r="O773" s="22">
        <v>0.128</v>
      </c>
      <c r="P773" s="23">
        <v>9.3999999999999998E-6</v>
      </c>
      <c r="Q773" s="20">
        <v>0.42837962912323502</v>
      </c>
      <c r="R773" s="22">
        <v>2.1181481366491801E-2</v>
      </c>
      <c r="S773" s="25"/>
      <c r="T773" s="25"/>
      <c r="U773" s="25"/>
      <c r="V773" s="25"/>
      <c r="W773" s="25"/>
    </row>
    <row r="774" spans="1:26" x14ac:dyDescent="0.25">
      <c r="A774" s="17">
        <v>2018</v>
      </c>
      <c r="B774" s="17">
        <v>3058</v>
      </c>
      <c r="C774" s="18" t="s">
        <v>27</v>
      </c>
      <c r="D774" s="19">
        <v>43473</v>
      </c>
      <c r="E774" s="17">
        <v>7932</v>
      </c>
      <c r="F774" s="18" t="s">
        <v>20</v>
      </c>
      <c r="G774" s="18" t="s">
        <v>18</v>
      </c>
      <c r="H774" s="18" t="s">
        <v>42</v>
      </c>
      <c r="I774" s="17">
        <v>2017</v>
      </c>
      <c r="J774" s="17">
        <v>1000</v>
      </c>
      <c r="K774" s="17">
        <v>115</v>
      </c>
      <c r="L774" s="17">
        <v>0.7</v>
      </c>
      <c r="M774" s="20">
        <v>0.26</v>
      </c>
      <c r="N774" s="21">
        <v>3.9999999999999998E-6</v>
      </c>
      <c r="O774" s="22">
        <v>8.9999999999999993E-3</v>
      </c>
      <c r="P774" s="23">
        <v>3.9999999999999998E-7</v>
      </c>
      <c r="Q774" s="20">
        <v>2.4845677738506902E-2</v>
      </c>
      <c r="R774" s="22">
        <v>9.7608019798650397E-4</v>
      </c>
      <c r="S774" s="25">
        <f>Q773-Q774</f>
        <v>0.40353395138472814</v>
      </c>
      <c r="T774" s="25">
        <f>R773-R774</f>
        <v>2.0205401168505298E-2</v>
      </c>
      <c r="U774" s="38">
        <f>S774/365</f>
        <v>1.1055724695472004E-3</v>
      </c>
      <c r="V774" s="38">
        <f>T774/365</f>
        <v>5.5357263475356982E-5</v>
      </c>
      <c r="W774" s="38">
        <f>V774*0.92</f>
        <v>5.0928682397328427E-5</v>
      </c>
      <c r="X774" s="25">
        <f>LOOKUP(G774,'Load Factor Adjustment'!$A$2:$A$15,'Load Factor Adjustment'!$D$2:$D$15)</f>
        <v>0.68571428571428572</v>
      </c>
      <c r="Y774" s="38">
        <f>U774*X774</f>
        <v>7.5810683626093738E-4</v>
      </c>
      <c r="Z774" s="38">
        <f>W774*X774</f>
        <v>3.492252507245378E-5</v>
      </c>
    </row>
    <row r="775" spans="1:26" x14ac:dyDescent="0.25">
      <c r="A775" s="17">
        <v>2018</v>
      </c>
      <c r="B775" s="17">
        <v>3060</v>
      </c>
      <c r="C775" s="18" t="s">
        <v>27</v>
      </c>
      <c r="D775" s="19">
        <v>43473</v>
      </c>
      <c r="E775" s="17">
        <v>7927</v>
      </c>
      <c r="F775" s="18" t="s">
        <v>17</v>
      </c>
      <c r="G775" s="18" t="s">
        <v>18</v>
      </c>
      <c r="H775" s="18" t="s">
        <v>19</v>
      </c>
      <c r="I775" s="17">
        <v>1988</v>
      </c>
      <c r="J775" s="17">
        <v>1000</v>
      </c>
      <c r="K775" s="17">
        <v>96</v>
      </c>
      <c r="L775" s="17">
        <v>0.7</v>
      </c>
      <c r="M775" s="20">
        <v>8.17</v>
      </c>
      <c r="N775" s="21">
        <v>1.9000000000000001E-4</v>
      </c>
      <c r="O775" s="22">
        <v>0.47899999999999998</v>
      </c>
      <c r="P775" s="23">
        <v>3.6100000000000003E-5</v>
      </c>
      <c r="Q775" s="20">
        <v>0.77407407197785905</v>
      </c>
      <c r="R775" s="22">
        <v>6.7570367953551896E-2</v>
      </c>
      <c r="S775" s="25"/>
      <c r="T775" s="25"/>
      <c r="U775" s="25"/>
      <c r="V775" s="25"/>
      <c r="W775" s="25"/>
    </row>
    <row r="776" spans="1:26" x14ac:dyDescent="0.25">
      <c r="A776" s="17">
        <v>2018</v>
      </c>
      <c r="B776" s="17">
        <v>3060</v>
      </c>
      <c r="C776" s="18" t="s">
        <v>27</v>
      </c>
      <c r="D776" s="19">
        <v>43473</v>
      </c>
      <c r="E776" s="17">
        <v>7928</v>
      </c>
      <c r="F776" s="18" t="s">
        <v>20</v>
      </c>
      <c r="G776" s="18" t="s">
        <v>18</v>
      </c>
      <c r="H776" s="18" t="s">
        <v>42</v>
      </c>
      <c r="I776" s="17">
        <v>2018</v>
      </c>
      <c r="J776" s="17">
        <v>1000</v>
      </c>
      <c r="K776" s="17">
        <v>115</v>
      </c>
      <c r="L776" s="17">
        <v>0.7</v>
      </c>
      <c r="M776" s="20">
        <v>0.26</v>
      </c>
      <c r="N776" s="21">
        <v>3.9999999999999998E-6</v>
      </c>
      <c r="O776" s="22">
        <v>8.9999999999999993E-3</v>
      </c>
      <c r="P776" s="23">
        <v>3.9999999999999998E-7</v>
      </c>
      <c r="Q776" s="20">
        <v>2.4845677738506902E-2</v>
      </c>
      <c r="R776" s="22">
        <v>9.7608019798650397E-4</v>
      </c>
      <c r="S776" s="25">
        <f>Q775-Q776</f>
        <v>0.74922839423935217</v>
      </c>
      <c r="T776" s="25">
        <f>R775-R776</f>
        <v>6.659428775556539E-2</v>
      </c>
      <c r="U776" s="38">
        <f>S776/365</f>
        <v>2.0526805321626086E-3</v>
      </c>
      <c r="V776" s="38">
        <f>T776/365</f>
        <v>1.8245010343990518E-4</v>
      </c>
      <c r="W776" s="38">
        <f>V776*0.92</f>
        <v>1.6785409516471278E-4</v>
      </c>
      <c r="X776" s="25">
        <f>LOOKUP(G776,'Load Factor Adjustment'!$A$2:$A$15,'Load Factor Adjustment'!$D$2:$D$15)</f>
        <v>0.68571428571428572</v>
      </c>
      <c r="Y776" s="38">
        <f>U776*X776</f>
        <v>1.407552364911503E-3</v>
      </c>
      <c r="Z776" s="38">
        <f>W776*X776</f>
        <v>1.1509995097008876E-4</v>
      </c>
    </row>
    <row r="777" spans="1:26" x14ac:dyDescent="0.25">
      <c r="A777" s="17">
        <v>2019</v>
      </c>
      <c r="B777" s="17">
        <v>3064</v>
      </c>
      <c r="C777" s="18" t="s">
        <v>16</v>
      </c>
      <c r="D777" s="19">
        <v>43473</v>
      </c>
      <c r="E777" s="17">
        <v>7986</v>
      </c>
      <c r="F777" s="18" t="s">
        <v>17</v>
      </c>
      <c r="G777" s="18" t="s">
        <v>18</v>
      </c>
      <c r="H777" s="18" t="s">
        <v>19</v>
      </c>
      <c r="I777" s="17">
        <v>1964</v>
      </c>
      <c r="J777" s="17">
        <v>100</v>
      </c>
      <c r="K777" s="17">
        <v>58</v>
      </c>
      <c r="L777" s="17">
        <v>0.7</v>
      </c>
      <c r="M777" s="20">
        <v>12.09</v>
      </c>
      <c r="N777" s="21">
        <v>2.7999999999999998E-4</v>
      </c>
      <c r="O777" s="22">
        <v>0.60499999999999998</v>
      </c>
      <c r="P777" s="23">
        <v>4.3999999999999999E-5</v>
      </c>
      <c r="Q777" s="20">
        <v>6.1624999834222503E-2</v>
      </c>
      <c r="R777" s="22">
        <v>3.8890432382341199E-3</v>
      </c>
      <c r="S777" s="25"/>
      <c r="T777" s="25"/>
      <c r="U777" s="25"/>
      <c r="V777" s="25"/>
      <c r="W777" s="25"/>
    </row>
    <row r="778" spans="1:26" x14ac:dyDescent="0.25">
      <c r="A778" s="17">
        <v>2019</v>
      </c>
      <c r="B778" s="17">
        <v>3064</v>
      </c>
      <c r="C778" s="18" t="s">
        <v>16</v>
      </c>
      <c r="D778" s="19">
        <v>43473</v>
      </c>
      <c r="E778" s="17">
        <v>7987</v>
      </c>
      <c r="F778" s="18" t="s">
        <v>20</v>
      </c>
      <c r="G778" s="18" t="s">
        <v>18</v>
      </c>
      <c r="H778" s="18" t="s">
        <v>42</v>
      </c>
      <c r="I778" s="17">
        <v>2018</v>
      </c>
      <c r="J778" s="17">
        <v>100</v>
      </c>
      <c r="K778" s="17">
        <v>74</v>
      </c>
      <c r="L778" s="17">
        <v>0.7</v>
      </c>
      <c r="M778" s="20">
        <v>2.74</v>
      </c>
      <c r="N778" s="21">
        <v>3.6000000000000001E-5</v>
      </c>
      <c r="O778" s="22">
        <v>8.9999999999999993E-3</v>
      </c>
      <c r="P778" s="23">
        <v>8.9999999999999996E-7</v>
      </c>
      <c r="Q778" s="20">
        <v>1.57478392960777E-2</v>
      </c>
      <c r="R778" s="22">
        <v>5.3958330130848901E-5</v>
      </c>
      <c r="S778" s="25">
        <f>Q777-Q778</f>
        <v>4.5877160538144807E-2</v>
      </c>
      <c r="T778" s="25">
        <f>R777-R778</f>
        <v>3.8350849081032709E-3</v>
      </c>
      <c r="U778" s="38">
        <f>S778/365</f>
        <v>1.2569085078943781E-4</v>
      </c>
      <c r="V778" s="38">
        <f>T778/365</f>
        <v>1.0507081940008961E-5</v>
      </c>
      <c r="W778" s="38">
        <f>V778*0.92</f>
        <v>9.6665153848082444E-6</v>
      </c>
      <c r="X778" s="25">
        <f>LOOKUP(G778,'Load Factor Adjustment'!$A$2:$A$15,'Load Factor Adjustment'!$D$2:$D$15)</f>
        <v>0.68571428571428572</v>
      </c>
      <c r="Y778" s="38">
        <f>U778*X778</f>
        <v>8.6188011969900218E-5</v>
      </c>
      <c r="Z778" s="38">
        <f>W778*X778</f>
        <v>6.628467692439939E-6</v>
      </c>
    </row>
    <row r="779" spans="1:26" x14ac:dyDescent="0.25">
      <c r="A779" s="17">
        <v>2018</v>
      </c>
      <c r="B779" s="17">
        <v>3089</v>
      </c>
      <c r="C779" s="18" t="s">
        <v>16</v>
      </c>
      <c r="D779" s="19">
        <v>43473</v>
      </c>
      <c r="E779" s="17">
        <v>7999</v>
      </c>
      <c r="F779" s="18" t="s">
        <v>17</v>
      </c>
      <c r="G779" s="18" t="s">
        <v>18</v>
      </c>
      <c r="H779" s="18" t="s">
        <v>19</v>
      </c>
      <c r="I779" s="17">
        <v>1977</v>
      </c>
      <c r="J779" s="17">
        <v>900</v>
      </c>
      <c r="K779" s="17">
        <v>69</v>
      </c>
      <c r="L779" s="17">
        <v>0.7</v>
      </c>
      <c r="M779" s="20">
        <v>12.09</v>
      </c>
      <c r="N779" s="21">
        <v>2.7999999999999998E-4</v>
      </c>
      <c r="O779" s="22">
        <v>0.60499999999999998</v>
      </c>
      <c r="P779" s="23">
        <v>4.3999999999999999E-5</v>
      </c>
      <c r="Q779" s="20">
        <v>0.74031249900420504</v>
      </c>
      <c r="R779" s="22">
        <v>5.4289583520328498E-2</v>
      </c>
      <c r="S779" s="25"/>
      <c r="T779" s="25"/>
      <c r="U779" s="25"/>
      <c r="V779" s="25"/>
      <c r="W779" s="25"/>
    </row>
    <row r="780" spans="1:26" x14ac:dyDescent="0.25">
      <c r="A780" s="17">
        <v>2018</v>
      </c>
      <c r="B780" s="17">
        <v>3089</v>
      </c>
      <c r="C780" s="18" t="s">
        <v>16</v>
      </c>
      <c r="D780" s="19">
        <v>43473</v>
      </c>
      <c r="E780" s="17">
        <v>8000</v>
      </c>
      <c r="F780" s="18" t="s">
        <v>20</v>
      </c>
      <c r="G780" s="18" t="s">
        <v>18</v>
      </c>
      <c r="H780" s="18" t="s">
        <v>42</v>
      </c>
      <c r="I780" s="17">
        <v>2016</v>
      </c>
      <c r="J780" s="17">
        <v>900</v>
      </c>
      <c r="K780" s="17">
        <v>80</v>
      </c>
      <c r="L780" s="17">
        <v>0.7</v>
      </c>
      <c r="M780" s="20">
        <v>0.26</v>
      </c>
      <c r="N780" s="21">
        <v>3.4999999999999999E-6</v>
      </c>
      <c r="O780" s="22">
        <v>8.9999999999999993E-3</v>
      </c>
      <c r="P780" s="23">
        <v>8.9999999999999996E-7</v>
      </c>
      <c r="Q780" s="20">
        <v>1.5319443665738499E-2</v>
      </c>
      <c r="R780" s="22">
        <v>7.2499995987701201E-4</v>
      </c>
      <c r="S780" s="25">
        <f>Q779-Q780</f>
        <v>0.72499305533846659</v>
      </c>
      <c r="T780" s="25">
        <f>R779-R780</f>
        <v>5.3564583560451483E-2</v>
      </c>
      <c r="U780" s="38">
        <f>S780/365</f>
        <v>1.986282343393059E-3</v>
      </c>
      <c r="V780" s="38">
        <f>T780/365</f>
        <v>1.4675228372726433E-4</v>
      </c>
      <c r="W780" s="38">
        <f>V780*0.92</f>
        <v>1.3501210102908319E-4</v>
      </c>
      <c r="X780" s="25">
        <f>LOOKUP(G780,'Load Factor Adjustment'!$A$2:$A$15,'Load Factor Adjustment'!$D$2:$D$15)</f>
        <v>0.68571428571428572</v>
      </c>
      <c r="Y780" s="38">
        <f>U780*X780</f>
        <v>1.362022178326669E-3</v>
      </c>
      <c r="Z780" s="38">
        <f>W780*X780</f>
        <v>9.2579726419942762E-5</v>
      </c>
    </row>
    <row r="781" spans="1:26" x14ac:dyDescent="0.25">
      <c r="A781" s="17">
        <v>2018</v>
      </c>
      <c r="B781" s="17">
        <v>3051</v>
      </c>
      <c r="C781" s="18" t="s">
        <v>27</v>
      </c>
      <c r="D781" s="19">
        <v>43474</v>
      </c>
      <c r="E781" s="17">
        <v>7921</v>
      </c>
      <c r="F781" s="18" t="s">
        <v>17</v>
      </c>
      <c r="G781" s="18" t="s">
        <v>18</v>
      </c>
      <c r="H781" s="18" t="s">
        <v>19</v>
      </c>
      <c r="I781" s="17">
        <v>1970</v>
      </c>
      <c r="J781" s="17">
        <v>200</v>
      </c>
      <c r="K781" s="17">
        <v>117</v>
      </c>
      <c r="L781" s="17">
        <v>0.7</v>
      </c>
      <c r="M781" s="20">
        <v>12.09</v>
      </c>
      <c r="N781" s="21">
        <v>2.7999999999999998E-4</v>
      </c>
      <c r="O781" s="22">
        <v>0.60499999999999998</v>
      </c>
      <c r="P781" s="23">
        <v>4.3999999999999999E-5</v>
      </c>
      <c r="Q781" s="20">
        <v>0.27188055511182202</v>
      </c>
      <c r="R781" s="22">
        <v>1.9344722302938301E-2</v>
      </c>
      <c r="S781" s="25"/>
      <c r="T781" s="25"/>
      <c r="U781" s="25"/>
      <c r="V781" s="25"/>
      <c r="W781" s="25"/>
    </row>
    <row r="782" spans="1:26" x14ac:dyDescent="0.25">
      <c r="A782" s="17">
        <v>2018</v>
      </c>
      <c r="B782" s="17">
        <v>3051</v>
      </c>
      <c r="C782" s="18" t="s">
        <v>27</v>
      </c>
      <c r="D782" s="19">
        <v>43474</v>
      </c>
      <c r="E782" s="17">
        <v>7922</v>
      </c>
      <c r="F782" s="18" t="s">
        <v>20</v>
      </c>
      <c r="G782" s="18" t="s">
        <v>18</v>
      </c>
      <c r="H782" s="18" t="s">
        <v>42</v>
      </c>
      <c r="I782" s="17">
        <v>2018</v>
      </c>
      <c r="J782" s="17">
        <v>200</v>
      </c>
      <c r="K782" s="17">
        <v>115</v>
      </c>
      <c r="L782" s="17">
        <v>0.7</v>
      </c>
      <c r="M782" s="20">
        <v>0.26</v>
      </c>
      <c r="N782" s="21">
        <v>3.9999999999999998E-6</v>
      </c>
      <c r="O782" s="22">
        <v>8.9999999999999993E-3</v>
      </c>
      <c r="P782" s="23">
        <v>3.9999999999999998E-7</v>
      </c>
      <c r="Q782" s="20">
        <v>4.6851849359699797E-3</v>
      </c>
      <c r="R782" s="22">
        <v>1.6682097802064299E-4</v>
      </c>
      <c r="S782" s="25">
        <f>Q781-Q782</f>
        <v>0.26719537017585204</v>
      </c>
      <c r="T782" s="25">
        <f>R781-R782</f>
        <v>1.9177901324917659E-2</v>
      </c>
      <c r="U782" s="38">
        <f>S782/365</f>
        <v>7.3204211007082748E-4</v>
      </c>
      <c r="V782" s="38">
        <f>T782/365</f>
        <v>5.2542195410733316E-5</v>
      </c>
      <c r="W782" s="38">
        <f>V782*0.92</f>
        <v>4.8338819777874656E-5</v>
      </c>
      <c r="X782" s="25">
        <f>LOOKUP(G782,'Load Factor Adjustment'!$A$2:$A$15,'Load Factor Adjustment'!$D$2:$D$15)</f>
        <v>0.68571428571428572</v>
      </c>
      <c r="Y782" s="38">
        <f>U782*X782</f>
        <v>5.0197173261999596E-4</v>
      </c>
      <c r="Z782" s="38">
        <f>W782*X782</f>
        <v>3.3146619276256906E-5</v>
      </c>
    </row>
    <row r="783" spans="1:26" x14ac:dyDescent="0.25">
      <c r="A783" s="17">
        <v>2019</v>
      </c>
      <c r="B783" s="17">
        <v>3082</v>
      </c>
      <c r="C783" s="18" t="s">
        <v>26</v>
      </c>
      <c r="D783" s="19">
        <v>43474</v>
      </c>
      <c r="E783" s="17">
        <v>8013</v>
      </c>
      <c r="F783" s="18" t="s">
        <v>17</v>
      </c>
      <c r="G783" s="18" t="s">
        <v>18</v>
      </c>
      <c r="H783" s="18" t="s">
        <v>19</v>
      </c>
      <c r="I783" s="17">
        <v>1982</v>
      </c>
      <c r="J783" s="17">
        <v>500</v>
      </c>
      <c r="K783" s="17">
        <v>25</v>
      </c>
      <c r="L783" s="17">
        <v>0.7</v>
      </c>
      <c r="M783" s="20">
        <v>6.51</v>
      </c>
      <c r="N783" s="21">
        <v>9.7999999999999997E-5</v>
      </c>
      <c r="O783" s="22">
        <v>0.54700000000000004</v>
      </c>
      <c r="P783" s="23">
        <v>4.2400000000000001E-5</v>
      </c>
      <c r="Q783" s="20">
        <v>7.41319450188139E-2</v>
      </c>
      <c r="R783" s="22">
        <v>1.0183255804907299E-2</v>
      </c>
      <c r="S783" s="25"/>
      <c r="T783" s="25"/>
      <c r="U783" s="25"/>
      <c r="V783" s="25"/>
      <c r="W783" s="25"/>
    </row>
    <row r="784" spans="1:26" x14ac:dyDescent="0.25">
      <c r="A784" s="17">
        <v>2019</v>
      </c>
      <c r="B784" s="17">
        <v>3082</v>
      </c>
      <c r="C784" s="18" t="s">
        <v>26</v>
      </c>
      <c r="D784" s="19">
        <v>43474</v>
      </c>
      <c r="E784" s="17">
        <v>8014</v>
      </c>
      <c r="F784" s="18" t="s">
        <v>20</v>
      </c>
      <c r="G784" s="18" t="s">
        <v>18</v>
      </c>
      <c r="H784" s="18" t="s">
        <v>42</v>
      </c>
      <c r="I784" s="17">
        <v>2017</v>
      </c>
      <c r="J784" s="17">
        <v>500</v>
      </c>
      <c r="K784" s="17">
        <v>25</v>
      </c>
      <c r="L784" s="17">
        <v>0.7</v>
      </c>
      <c r="M784" s="20">
        <v>2.75</v>
      </c>
      <c r="N784" s="21">
        <v>5.7000000000000003E-5</v>
      </c>
      <c r="O784" s="22">
        <v>8.9999999999999993E-3</v>
      </c>
      <c r="P784" s="23">
        <v>9.9999999999999995E-7</v>
      </c>
      <c r="Q784" s="20">
        <v>2.78983406009609E-2</v>
      </c>
      <c r="R784" s="22">
        <v>1.10918204189951E-4</v>
      </c>
      <c r="S784" s="25">
        <f>Q783-Q784</f>
        <v>4.6233604417853E-2</v>
      </c>
      <c r="T784" s="25">
        <f>R783-R784</f>
        <v>1.0072337600717348E-2</v>
      </c>
      <c r="U784" s="38">
        <f>S784/365</f>
        <v>1.2666740936398082E-4</v>
      </c>
      <c r="V784" s="38">
        <f>T784/365</f>
        <v>2.7595445481417393E-5</v>
      </c>
      <c r="W784" s="38">
        <f>V784*0.92</f>
        <v>2.5387809842904003E-5</v>
      </c>
      <c r="X784" s="25">
        <f>LOOKUP(G784,'Load Factor Adjustment'!$A$2:$A$15,'Load Factor Adjustment'!$D$2:$D$15)</f>
        <v>0.68571428571428572</v>
      </c>
      <c r="Y784" s="38">
        <f>U784*X784</f>
        <v>8.6857652135301135E-5</v>
      </c>
      <c r="Z784" s="38">
        <f>W784*X784</f>
        <v>1.7408783892277031E-5</v>
      </c>
    </row>
    <row r="785" spans="1:26" x14ac:dyDescent="0.25">
      <c r="A785" s="17">
        <v>2019</v>
      </c>
      <c r="B785" s="17">
        <v>3098</v>
      </c>
      <c r="C785" s="18" t="s">
        <v>28</v>
      </c>
      <c r="D785" s="19">
        <v>43476</v>
      </c>
      <c r="E785" s="17">
        <v>8021</v>
      </c>
      <c r="F785" s="18" t="s">
        <v>17</v>
      </c>
      <c r="G785" s="18" t="s">
        <v>18</v>
      </c>
      <c r="H785" s="18" t="s">
        <v>19</v>
      </c>
      <c r="I785" s="17">
        <v>1986</v>
      </c>
      <c r="J785" s="17">
        <v>150</v>
      </c>
      <c r="K785" s="17">
        <v>95</v>
      </c>
      <c r="L785" s="17">
        <v>0.7</v>
      </c>
      <c r="M785" s="20">
        <v>12.09</v>
      </c>
      <c r="N785" s="21">
        <v>2.7999999999999998E-4</v>
      </c>
      <c r="O785" s="22">
        <v>0.60499999999999998</v>
      </c>
      <c r="P785" s="23">
        <v>4.3999999999999999E-5</v>
      </c>
      <c r="Q785" s="20">
        <v>0.150482638472651</v>
      </c>
      <c r="R785" s="22">
        <v>9.4098380339727103E-3</v>
      </c>
      <c r="S785" s="25"/>
      <c r="T785" s="25"/>
      <c r="U785" s="25"/>
      <c r="V785" s="25"/>
      <c r="W785" s="25"/>
    </row>
    <row r="786" spans="1:26" x14ac:dyDescent="0.25">
      <c r="A786" s="17">
        <v>2019</v>
      </c>
      <c r="B786" s="17">
        <v>3098</v>
      </c>
      <c r="C786" s="18" t="s">
        <v>28</v>
      </c>
      <c r="D786" s="19">
        <v>43476</v>
      </c>
      <c r="E786" s="17">
        <v>8022</v>
      </c>
      <c r="F786" s="18" t="s">
        <v>20</v>
      </c>
      <c r="G786" s="18" t="s">
        <v>18</v>
      </c>
      <c r="H786" s="18" t="s">
        <v>42</v>
      </c>
      <c r="I786" s="17">
        <v>2017</v>
      </c>
      <c r="J786" s="17">
        <v>150</v>
      </c>
      <c r="K786" s="17">
        <v>114</v>
      </c>
      <c r="L786" s="17">
        <v>0.7</v>
      </c>
      <c r="M786" s="20">
        <v>0.26</v>
      </c>
      <c r="N786" s="21">
        <v>3.9999999999999998E-6</v>
      </c>
      <c r="O786" s="22">
        <v>8.9999999999999993E-3</v>
      </c>
      <c r="P786" s="23">
        <v>3.9999999999999998E-7</v>
      </c>
      <c r="Q786" s="20">
        <v>3.4701387038608101E-3</v>
      </c>
      <c r="R786" s="22">
        <v>1.22708326177954E-4</v>
      </c>
      <c r="S786" s="25">
        <f>Q785-Q786</f>
        <v>0.14701249976879019</v>
      </c>
      <c r="T786" s="25">
        <f>R785-R786</f>
        <v>9.2871297077947567E-3</v>
      </c>
      <c r="U786" s="38">
        <f>S786/365</f>
        <v>4.0277397196928819E-4</v>
      </c>
      <c r="V786" s="38">
        <f>T786/365</f>
        <v>2.5444190980259607E-5</v>
      </c>
      <c r="W786" s="38">
        <f>V786*0.92</f>
        <v>2.3408655701838841E-5</v>
      </c>
      <c r="X786" s="25">
        <f>LOOKUP(G786,'Load Factor Adjustment'!$A$2:$A$15,'Load Factor Adjustment'!$D$2:$D$15)</f>
        <v>0.68571428571428572</v>
      </c>
      <c r="Y786" s="38">
        <f>U786*X786</f>
        <v>2.7618786649322619E-4</v>
      </c>
      <c r="Z786" s="38">
        <f>W786*X786</f>
        <v>1.6051649624118061E-5</v>
      </c>
    </row>
    <row r="787" spans="1:26" x14ac:dyDescent="0.25">
      <c r="A787" s="17">
        <v>2019</v>
      </c>
      <c r="B787" s="17">
        <v>3077</v>
      </c>
      <c r="C787" s="18" t="s">
        <v>26</v>
      </c>
      <c r="D787" s="19">
        <v>43479</v>
      </c>
      <c r="E787" s="17">
        <v>7978</v>
      </c>
      <c r="F787" s="18" t="s">
        <v>17</v>
      </c>
      <c r="G787" s="18" t="s">
        <v>18</v>
      </c>
      <c r="H787" s="18" t="s">
        <v>19</v>
      </c>
      <c r="I787" s="17">
        <v>1976</v>
      </c>
      <c r="J787" s="17">
        <v>300</v>
      </c>
      <c r="K787" s="17">
        <v>56</v>
      </c>
      <c r="L787" s="17">
        <v>0.7</v>
      </c>
      <c r="M787" s="20">
        <v>12.09</v>
      </c>
      <c r="N787" s="21">
        <v>2.7999999999999998E-4</v>
      </c>
      <c r="O787" s="22">
        <v>0.60499999999999998</v>
      </c>
      <c r="P787" s="23">
        <v>4.3999999999999999E-5</v>
      </c>
      <c r="Q787" s="20">
        <v>0.20027777750838399</v>
      </c>
      <c r="R787" s="22">
        <v>1.46870370876251E-2</v>
      </c>
      <c r="S787" s="25"/>
      <c r="T787" s="25"/>
      <c r="U787" s="25"/>
      <c r="V787" s="25"/>
      <c r="W787" s="25"/>
    </row>
    <row r="788" spans="1:26" x14ac:dyDescent="0.25">
      <c r="A788" s="17">
        <v>2019</v>
      </c>
      <c r="B788" s="17">
        <v>3077</v>
      </c>
      <c r="C788" s="18" t="s">
        <v>26</v>
      </c>
      <c r="D788" s="19">
        <v>43479</v>
      </c>
      <c r="E788" s="17">
        <v>7979</v>
      </c>
      <c r="F788" s="18" t="s">
        <v>20</v>
      </c>
      <c r="G788" s="18" t="s">
        <v>18</v>
      </c>
      <c r="H788" s="18" t="s">
        <v>42</v>
      </c>
      <c r="I788" s="17">
        <v>2018</v>
      </c>
      <c r="J788" s="17">
        <v>300</v>
      </c>
      <c r="K788" s="17">
        <v>25</v>
      </c>
      <c r="L788" s="17">
        <v>0.7</v>
      </c>
      <c r="M788" s="20">
        <v>2.75</v>
      </c>
      <c r="N788" s="21">
        <v>5.7000000000000003E-5</v>
      </c>
      <c r="O788" s="22">
        <v>8.9999999999999993E-3</v>
      </c>
      <c r="P788" s="23">
        <v>9.9999999999999995E-7</v>
      </c>
      <c r="Q788" s="20">
        <v>1.6409143248678801E-2</v>
      </c>
      <c r="R788" s="22">
        <v>6.0763885590096902E-5</v>
      </c>
      <c r="S788" s="25">
        <f>Q787-Q788</f>
        <v>0.18386863425970518</v>
      </c>
      <c r="T788" s="25">
        <f>R787-R788</f>
        <v>1.4626273202035004E-2</v>
      </c>
      <c r="U788" s="38">
        <f>S788/365</f>
        <v>5.0374968290330189E-4</v>
      </c>
      <c r="V788" s="38">
        <f>T788/365</f>
        <v>4.0071981375438368E-5</v>
      </c>
      <c r="W788" s="38">
        <f>V788*0.92</f>
        <v>3.6866222865403299E-5</v>
      </c>
      <c r="X788" s="25">
        <f>LOOKUP(G788,'Load Factor Adjustment'!$A$2:$A$15,'Load Factor Adjustment'!$D$2:$D$15)</f>
        <v>0.68571428571428572</v>
      </c>
      <c r="Y788" s="38">
        <f>U788*X788</f>
        <v>3.4542835399083556E-4</v>
      </c>
      <c r="Z788" s="38">
        <f>W788*X788</f>
        <v>2.5279695679133691E-5</v>
      </c>
    </row>
    <row r="789" spans="1:26" x14ac:dyDescent="0.25">
      <c r="A789" s="17">
        <v>2018</v>
      </c>
      <c r="B789" s="17">
        <v>3090</v>
      </c>
      <c r="C789" s="18" t="s">
        <v>16</v>
      </c>
      <c r="D789" s="19">
        <v>43480</v>
      </c>
      <c r="E789" s="17">
        <v>7997</v>
      </c>
      <c r="F789" s="18" t="s">
        <v>17</v>
      </c>
      <c r="G789" s="18" t="s">
        <v>18</v>
      </c>
      <c r="H789" s="18" t="s">
        <v>32</v>
      </c>
      <c r="I789" s="17">
        <v>2001</v>
      </c>
      <c r="J789" s="17">
        <v>600</v>
      </c>
      <c r="K789" s="17">
        <v>99</v>
      </c>
      <c r="L789" s="17">
        <v>0.7</v>
      </c>
      <c r="M789" s="20">
        <v>6.54</v>
      </c>
      <c r="N789" s="21">
        <v>1.4999999999999999E-4</v>
      </c>
      <c r="O789" s="22">
        <v>0.55200000000000005</v>
      </c>
      <c r="P789" s="23">
        <v>4.0200000000000001E-5</v>
      </c>
      <c r="Q789" s="20">
        <v>0.38224999566045798</v>
      </c>
      <c r="R789" s="22">
        <v>4.7409998840644001E-2</v>
      </c>
      <c r="S789" s="25"/>
      <c r="T789" s="25"/>
      <c r="U789" s="25"/>
      <c r="V789" s="25"/>
      <c r="W789" s="25"/>
    </row>
    <row r="790" spans="1:26" x14ac:dyDescent="0.25">
      <c r="A790" s="17">
        <v>2018</v>
      </c>
      <c r="B790" s="17">
        <v>3090</v>
      </c>
      <c r="C790" s="18" t="s">
        <v>16</v>
      </c>
      <c r="D790" s="19">
        <v>43480</v>
      </c>
      <c r="E790" s="17">
        <v>7998</v>
      </c>
      <c r="F790" s="18" t="s">
        <v>20</v>
      </c>
      <c r="G790" s="18" t="s">
        <v>18</v>
      </c>
      <c r="H790" s="18" t="s">
        <v>42</v>
      </c>
      <c r="I790" s="17">
        <v>2017</v>
      </c>
      <c r="J790" s="17">
        <v>600</v>
      </c>
      <c r="K790" s="17">
        <v>106</v>
      </c>
      <c r="L790" s="17">
        <v>0.7</v>
      </c>
      <c r="M790" s="20">
        <v>0.26</v>
      </c>
      <c r="N790" s="21">
        <v>3.9999999999999998E-6</v>
      </c>
      <c r="O790" s="22">
        <v>8.9999999999999993E-3</v>
      </c>
      <c r="P790" s="23">
        <v>3.9999999999999998E-7</v>
      </c>
      <c r="Q790" s="20">
        <v>1.33481474513369E-2</v>
      </c>
      <c r="R790" s="22">
        <v>5.0055552870654899E-4</v>
      </c>
      <c r="S790" s="25">
        <f>Q789-Q790</f>
        <v>0.36890184820912109</v>
      </c>
      <c r="T790" s="25">
        <f>R789-R790</f>
        <v>4.690944331193745E-2</v>
      </c>
      <c r="U790" s="38">
        <f>S790/365</f>
        <v>1.0106899950934824E-3</v>
      </c>
      <c r="V790" s="38">
        <f>T790/365</f>
        <v>1.2851902277243138E-4</v>
      </c>
      <c r="W790" s="38">
        <f>V790*0.92</f>
        <v>1.1823750095063688E-4</v>
      </c>
      <c r="X790" s="25">
        <f>LOOKUP(G790,'Load Factor Adjustment'!$A$2:$A$15,'Load Factor Adjustment'!$D$2:$D$15)</f>
        <v>0.68571428571428572</v>
      </c>
      <c r="Y790" s="38">
        <f>U790*X790</f>
        <v>6.9304456806410224E-4</v>
      </c>
      <c r="Z790" s="38">
        <f>W790*X790</f>
        <v>8.107714350900814E-5</v>
      </c>
    </row>
    <row r="791" spans="1:26" x14ac:dyDescent="0.25">
      <c r="A791" s="17">
        <v>2018</v>
      </c>
      <c r="B791" s="17">
        <v>3052</v>
      </c>
      <c r="C791" s="18" t="s">
        <v>27</v>
      </c>
      <c r="D791" s="19">
        <v>43481</v>
      </c>
      <c r="E791" s="17">
        <v>7948</v>
      </c>
      <c r="F791" s="18" t="s">
        <v>17</v>
      </c>
      <c r="G791" s="18" t="s">
        <v>18</v>
      </c>
      <c r="H791" s="18" t="s">
        <v>38</v>
      </c>
      <c r="I791" s="17">
        <v>2006</v>
      </c>
      <c r="J791" s="17">
        <v>1200</v>
      </c>
      <c r="K791" s="17">
        <v>120</v>
      </c>
      <c r="L791" s="17">
        <v>0.7</v>
      </c>
      <c r="M791" s="20">
        <v>4.1500000000000004</v>
      </c>
      <c r="N791" s="21">
        <v>6.0000000000000002E-5</v>
      </c>
      <c r="O791" s="22">
        <v>0.128</v>
      </c>
      <c r="P791" s="23">
        <v>9.3999999999999998E-6</v>
      </c>
      <c r="Q791" s="20">
        <v>0.54111111047145499</v>
      </c>
      <c r="R791" s="22">
        <v>2.6755555410305401E-2</v>
      </c>
      <c r="S791" s="25"/>
      <c r="T791" s="25"/>
      <c r="U791" s="25"/>
      <c r="V791" s="25"/>
      <c r="W791" s="25"/>
    </row>
    <row r="792" spans="1:26" x14ac:dyDescent="0.25">
      <c r="A792" s="17">
        <v>2018</v>
      </c>
      <c r="B792" s="17">
        <v>3052</v>
      </c>
      <c r="C792" s="18" t="s">
        <v>27</v>
      </c>
      <c r="D792" s="19">
        <v>43481</v>
      </c>
      <c r="E792" s="17">
        <v>7949</v>
      </c>
      <c r="F792" s="18" t="s">
        <v>20</v>
      </c>
      <c r="G792" s="18" t="s">
        <v>18</v>
      </c>
      <c r="H792" s="18" t="s">
        <v>42</v>
      </c>
      <c r="I792" s="17">
        <v>2018</v>
      </c>
      <c r="J792" s="17">
        <v>1200</v>
      </c>
      <c r="K792" s="17">
        <v>125</v>
      </c>
      <c r="L792" s="17">
        <v>0.7</v>
      </c>
      <c r="M792" s="20">
        <v>0.26</v>
      </c>
      <c r="N792" s="21">
        <v>3.9999999999999998E-6</v>
      </c>
      <c r="O792" s="22">
        <v>8.9999999999999993E-3</v>
      </c>
      <c r="P792" s="23">
        <v>3.9999999999999998E-7</v>
      </c>
      <c r="Q792" s="20">
        <v>3.2870368699788398E-2</v>
      </c>
      <c r="R792" s="22">
        <v>1.31944438037912E-3</v>
      </c>
      <c r="S792" s="25">
        <f>Q791-Q792</f>
        <v>0.50824074177166656</v>
      </c>
      <c r="T792" s="25">
        <f>R791-R792</f>
        <v>2.5436111029926281E-2</v>
      </c>
      <c r="U792" s="38">
        <f>S792/365</f>
        <v>1.3924403884155248E-3</v>
      </c>
      <c r="V792" s="38">
        <f>T792/365</f>
        <v>6.9687975424455561E-5</v>
      </c>
      <c r="W792" s="38">
        <f>V792*0.92</f>
        <v>6.4112937390499125E-5</v>
      </c>
      <c r="X792" s="25">
        <f>LOOKUP(G792,'Load Factor Adjustment'!$A$2:$A$15,'Load Factor Adjustment'!$D$2:$D$15)</f>
        <v>0.68571428571428572</v>
      </c>
      <c r="Y792" s="38">
        <f>U792*X792</f>
        <v>9.548162663420742E-4</v>
      </c>
      <c r="Z792" s="38">
        <f>W792*X792</f>
        <v>4.396315706777083E-5</v>
      </c>
    </row>
    <row r="793" spans="1:26" x14ac:dyDescent="0.25">
      <c r="A793" s="17">
        <v>2018</v>
      </c>
      <c r="B793" s="17">
        <v>3053</v>
      </c>
      <c r="C793" s="18" t="s">
        <v>27</v>
      </c>
      <c r="D793" s="19">
        <v>43481</v>
      </c>
      <c r="E793" s="17">
        <v>7945</v>
      </c>
      <c r="F793" s="18" t="s">
        <v>17</v>
      </c>
      <c r="G793" s="18" t="s">
        <v>18</v>
      </c>
      <c r="H793" s="18" t="s">
        <v>38</v>
      </c>
      <c r="I793" s="17">
        <v>2005</v>
      </c>
      <c r="J793" s="17">
        <v>1200</v>
      </c>
      <c r="K793" s="17">
        <v>120</v>
      </c>
      <c r="L793" s="17">
        <v>0.7</v>
      </c>
      <c r="M793" s="20">
        <v>4.1500000000000004</v>
      </c>
      <c r="N793" s="21">
        <v>6.0000000000000002E-5</v>
      </c>
      <c r="O793" s="22">
        <v>0.128</v>
      </c>
      <c r="P793" s="23">
        <v>9.3999999999999998E-6</v>
      </c>
      <c r="Q793" s="20">
        <v>0.54111111047145499</v>
      </c>
      <c r="R793" s="22">
        <v>2.6755555410305401E-2</v>
      </c>
      <c r="S793" s="25"/>
      <c r="T793" s="25"/>
      <c r="U793" s="25"/>
      <c r="V793" s="25"/>
      <c r="W793" s="25"/>
    </row>
    <row r="794" spans="1:26" x14ac:dyDescent="0.25">
      <c r="A794" s="17">
        <v>2018</v>
      </c>
      <c r="B794" s="17">
        <v>3053</v>
      </c>
      <c r="C794" s="18" t="s">
        <v>27</v>
      </c>
      <c r="D794" s="19">
        <v>43481</v>
      </c>
      <c r="E794" s="17">
        <v>7946</v>
      </c>
      <c r="F794" s="18" t="s">
        <v>20</v>
      </c>
      <c r="G794" s="18" t="s">
        <v>18</v>
      </c>
      <c r="H794" s="18" t="s">
        <v>42</v>
      </c>
      <c r="I794" s="17">
        <v>2018</v>
      </c>
      <c r="J794" s="17">
        <v>1200</v>
      </c>
      <c r="K794" s="17">
        <v>125</v>
      </c>
      <c r="L794" s="17">
        <v>0.7</v>
      </c>
      <c r="M794" s="20">
        <v>0.26</v>
      </c>
      <c r="N794" s="21">
        <v>3.9999999999999998E-6</v>
      </c>
      <c r="O794" s="22">
        <v>8.9999999999999993E-3</v>
      </c>
      <c r="P794" s="23">
        <v>3.9999999999999998E-7</v>
      </c>
      <c r="Q794" s="20">
        <v>3.2870368699788398E-2</v>
      </c>
      <c r="R794" s="22">
        <v>1.31944438037912E-3</v>
      </c>
      <c r="S794" s="25">
        <f>Q793-Q794</f>
        <v>0.50824074177166656</v>
      </c>
      <c r="T794" s="25">
        <f>R793-R794</f>
        <v>2.5436111029926281E-2</v>
      </c>
      <c r="U794" s="38">
        <f>S794/365</f>
        <v>1.3924403884155248E-3</v>
      </c>
      <c r="V794" s="38">
        <f>T794/365</f>
        <v>6.9687975424455561E-5</v>
      </c>
      <c r="W794" s="38">
        <f>V794*0.92</f>
        <v>6.4112937390499125E-5</v>
      </c>
      <c r="X794" s="25">
        <f>LOOKUP(G794,'Load Factor Adjustment'!$A$2:$A$15,'Load Factor Adjustment'!$D$2:$D$15)</f>
        <v>0.68571428571428572</v>
      </c>
      <c r="Y794" s="38">
        <f>U794*X794</f>
        <v>9.548162663420742E-4</v>
      </c>
      <c r="Z794" s="38">
        <f>W794*X794</f>
        <v>4.396315706777083E-5</v>
      </c>
    </row>
    <row r="795" spans="1:26" x14ac:dyDescent="0.25">
      <c r="A795" s="17">
        <v>2018</v>
      </c>
      <c r="B795" s="17">
        <v>3062</v>
      </c>
      <c r="C795" s="18" t="s">
        <v>27</v>
      </c>
      <c r="D795" s="19">
        <v>43481</v>
      </c>
      <c r="E795" s="17">
        <v>7923</v>
      </c>
      <c r="F795" s="18" t="s">
        <v>17</v>
      </c>
      <c r="G795" s="18" t="s">
        <v>18</v>
      </c>
      <c r="H795" s="18" t="s">
        <v>19</v>
      </c>
      <c r="I795" s="17">
        <v>1975</v>
      </c>
      <c r="J795" s="17">
        <v>500</v>
      </c>
      <c r="K795" s="17">
        <v>58</v>
      </c>
      <c r="L795" s="17">
        <v>0.7</v>
      </c>
      <c r="M795" s="20">
        <v>12.09</v>
      </c>
      <c r="N795" s="21">
        <v>2.7999999999999998E-4</v>
      </c>
      <c r="O795" s="22">
        <v>0.60499999999999998</v>
      </c>
      <c r="P795" s="23">
        <v>4.3999999999999999E-5</v>
      </c>
      <c r="Q795" s="20">
        <v>0.34571759212756797</v>
      </c>
      <c r="R795" s="22">
        <v>2.5352623544114699E-2</v>
      </c>
      <c r="S795" s="25"/>
      <c r="T795" s="25"/>
      <c r="U795" s="25"/>
      <c r="V795" s="25"/>
      <c r="W795" s="25"/>
    </row>
    <row r="796" spans="1:26" x14ac:dyDescent="0.25">
      <c r="A796" s="17">
        <v>2018</v>
      </c>
      <c r="B796" s="17">
        <v>3062</v>
      </c>
      <c r="C796" s="18" t="s">
        <v>27</v>
      </c>
      <c r="D796" s="19">
        <v>43481</v>
      </c>
      <c r="E796" s="17">
        <v>7924</v>
      </c>
      <c r="F796" s="18" t="s">
        <v>20</v>
      </c>
      <c r="G796" s="18" t="s">
        <v>18</v>
      </c>
      <c r="H796" s="18" t="s">
        <v>42</v>
      </c>
      <c r="I796" s="17">
        <v>2016</v>
      </c>
      <c r="J796" s="17">
        <v>500</v>
      </c>
      <c r="K796" s="17">
        <v>56</v>
      </c>
      <c r="L796" s="17">
        <v>0.7</v>
      </c>
      <c r="M796" s="20">
        <v>2.74</v>
      </c>
      <c r="N796" s="21">
        <v>3.6000000000000001E-5</v>
      </c>
      <c r="O796" s="22">
        <v>8.9999999999999993E-3</v>
      </c>
      <c r="P796" s="23">
        <v>8.9999999999999996E-7</v>
      </c>
      <c r="Q796" s="20">
        <v>6.1141974542217703E-2</v>
      </c>
      <c r="R796" s="22">
        <v>2.4305554169510901E-4</v>
      </c>
      <c r="S796" s="25">
        <f>Q795-Q796</f>
        <v>0.28457561758535027</v>
      </c>
      <c r="T796" s="25">
        <f>R795-R796</f>
        <v>2.5109568002419591E-2</v>
      </c>
      <c r="U796" s="38">
        <f>S796/365</f>
        <v>7.7965922626123364E-4</v>
      </c>
      <c r="V796" s="38">
        <f>T796/365</f>
        <v>6.8793336992930391E-5</v>
      </c>
      <c r="W796" s="38">
        <f>V796*0.92</f>
        <v>6.3289870033495969E-5</v>
      </c>
      <c r="X796" s="25">
        <f>LOOKUP(G796,'Load Factor Adjustment'!$A$2:$A$15,'Load Factor Adjustment'!$D$2:$D$15)</f>
        <v>0.68571428571428572</v>
      </c>
      <c r="Y796" s="38">
        <f>U796*X796</f>
        <v>5.3462346943627449E-4</v>
      </c>
      <c r="Z796" s="38">
        <f>W796*X796</f>
        <v>4.3398768022968661E-5</v>
      </c>
    </row>
    <row r="797" spans="1:26" x14ac:dyDescent="0.25">
      <c r="A797" s="17">
        <v>2019</v>
      </c>
      <c r="B797" s="17">
        <v>3076</v>
      </c>
      <c r="C797" s="18" t="s">
        <v>26</v>
      </c>
      <c r="D797" s="19">
        <v>43481</v>
      </c>
      <c r="E797" s="17">
        <v>7960</v>
      </c>
      <c r="F797" s="18" t="s">
        <v>17</v>
      </c>
      <c r="G797" s="18" t="s">
        <v>18</v>
      </c>
      <c r="H797" s="18" t="s">
        <v>19</v>
      </c>
      <c r="I797" s="17">
        <v>1974</v>
      </c>
      <c r="J797" s="17">
        <v>300</v>
      </c>
      <c r="K797" s="17">
        <v>75</v>
      </c>
      <c r="L797" s="17">
        <v>0.7</v>
      </c>
      <c r="M797" s="20">
        <v>12.09</v>
      </c>
      <c r="N797" s="21">
        <v>2.7999999999999998E-4</v>
      </c>
      <c r="O797" s="22">
        <v>0.60499999999999998</v>
      </c>
      <c r="P797" s="23">
        <v>4.3999999999999999E-5</v>
      </c>
      <c r="Q797" s="20">
        <v>0.26822916630587201</v>
      </c>
      <c r="R797" s="22">
        <v>1.9670138956640701E-2</v>
      </c>
      <c r="S797" s="25"/>
      <c r="T797" s="25"/>
      <c r="U797" s="25"/>
      <c r="V797" s="25"/>
      <c r="W797" s="25"/>
    </row>
    <row r="798" spans="1:26" x14ac:dyDescent="0.25">
      <c r="A798" s="17">
        <v>2019</v>
      </c>
      <c r="B798" s="17">
        <v>3076</v>
      </c>
      <c r="C798" s="18" t="s">
        <v>26</v>
      </c>
      <c r="D798" s="19">
        <v>43481</v>
      </c>
      <c r="E798" s="17">
        <v>7961</v>
      </c>
      <c r="F798" s="18" t="s">
        <v>20</v>
      </c>
      <c r="G798" s="18" t="s">
        <v>18</v>
      </c>
      <c r="H798" s="18" t="s">
        <v>42</v>
      </c>
      <c r="I798" s="17">
        <v>2017</v>
      </c>
      <c r="J798" s="17">
        <v>300</v>
      </c>
      <c r="K798" s="17">
        <v>90</v>
      </c>
      <c r="L798" s="17">
        <v>0.7</v>
      </c>
      <c r="M798" s="20">
        <v>0.26</v>
      </c>
      <c r="N798" s="21">
        <v>3.4999999999999999E-6</v>
      </c>
      <c r="O798" s="22">
        <v>8.9999999999999993E-3</v>
      </c>
      <c r="P798" s="23">
        <v>8.9999999999999996E-7</v>
      </c>
      <c r="Q798" s="20">
        <v>5.5260413753767997E-3</v>
      </c>
      <c r="R798" s="22">
        <v>2.1562498747491399E-4</v>
      </c>
      <c r="S798" s="25">
        <f>Q797-Q798</f>
        <v>0.26270312493049519</v>
      </c>
      <c r="T798" s="25">
        <f>R797-R798</f>
        <v>1.9454513969165785E-2</v>
      </c>
      <c r="U798" s="38">
        <f>S798/365</f>
        <v>7.1973458885067176E-4</v>
      </c>
      <c r="V798" s="38">
        <f>T798/365</f>
        <v>5.3300038271687084E-5</v>
      </c>
      <c r="W798" s="38">
        <f>V798*0.92</f>
        <v>4.9036035209952117E-5</v>
      </c>
      <c r="X798" s="25">
        <f>LOOKUP(G798,'Load Factor Adjustment'!$A$2:$A$15,'Load Factor Adjustment'!$D$2:$D$15)</f>
        <v>0.68571428571428572</v>
      </c>
      <c r="Y798" s="38">
        <f>U798*X798</f>
        <v>4.9353228949760349E-4</v>
      </c>
      <c r="Z798" s="38">
        <f>W798*X798</f>
        <v>3.3624709858252883E-5</v>
      </c>
    </row>
    <row r="799" spans="1:26" x14ac:dyDescent="0.25">
      <c r="A799" s="17">
        <v>2017</v>
      </c>
      <c r="B799" s="17">
        <v>3117</v>
      </c>
      <c r="C799" s="18" t="s">
        <v>23</v>
      </c>
      <c r="D799" s="19">
        <v>43481</v>
      </c>
      <c r="E799" s="17">
        <v>8073</v>
      </c>
      <c r="F799" s="18" t="s">
        <v>17</v>
      </c>
      <c r="G799" s="18" t="s">
        <v>18</v>
      </c>
      <c r="H799" s="18" t="s">
        <v>19</v>
      </c>
      <c r="I799" s="17">
        <v>1997</v>
      </c>
      <c r="J799" s="17">
        <v>450</v>
      </c>
      <c r="K799" s="17">
        <v>102</v>
      </c>
      <c r="L799" s="17">
        <v>0.7</v>
      </c>
      <c r="M799" s="20">
        <v>12.09</v>
      </c>
      <c r="N799" s="21">
        <v>2.7999999999999998E-4</v>
      </c>
      <c r="O799" s="22">
        <v>0.60499999999999998</v>
      </c>
      <c r="P799" s="23">
        <v>4.3999999999999999E-5</v>
      </c>
      <c r="Q799" s="20">
        <v>0.53974999919198996</v>
      </c>
      <c r="R799" s="22">
        <v>3.8958333482322402E-2</v>
      </c>
      <c r="S799" s="25"/>
      <c r="T799" s="25"/>
      <c r="U799" s="25"/>
      <c r="V799" s="25"/>
      <c r="W799" s="25"/>
    </row>
    <row r="800" spans="1:26" x14ac:dyDescent="0.25">
      <c r="A800" s="17">
        <v>2017</v>
      </c>
      <c r="B800" s="17">
        <v>3117</v>
      </c>
      <c r="C800" s="18" t="s">
        <v>23</v>
      </c>
      <c r="D800" s="19">
        <v>43481</v>
      </c>
      <c r="E800" s="17">
        <v>8074</v>
      </c>
      <c r="F800" s="18" t="s">
        <v>20</v>
      </c>
      <c r="G800" s="18" t="s">
        <v>18</v>
      </c>
      <c r="H800" s="18" t="s">
        <v>42</v>
      </c>
      <c r="I800" s="17">
        <v>2017</v>
      </c>
      <c r="J800" s="17">
        <v>450</v>
      </c>
      <c r="K800" s="17">
        <v>115</v>
      </c>
      <c r="L800" s="17">
        <v>0.7</v>
      </c>
      <c r="M800" s="20">
        <v>0.26</v>
      </c>
      <c r="N800" s="21">
        <v>3.9999999999999998E-6</v>
      </c>
      <c r="O800" s="22">
        <v>8.9999999999999993E-3</v>
      </c>
      <c r="P800" s="23">
        <v>3.9999999999999998E-7</v>
      </c>
      <c r="Q800" s="20">
        <v>1.0741318879806099E-2</v>
      </c>
      <c r="R800" s="22">
        <v>3.95312478217535E-4</v>
      </c>
      <c r="S800" s="25">
        <f>Q799-Q800</f>
        <v>0.52900868031218384</v>
      </c>
      <c r="T800" s="25">
        <f>R799-R800</f>
        <v>3.8563021004104865E-2</v>
      </c>
      <c r="U800" s="38">
        <f>S800/365</f>
        <v>1.4493388501703667E-3</v>
      </c>
      <c r="V800" s="38">
        <f>T800/365</f>
        <v>1.0565211234001333E-4</v>
      </c>
      <c r="W800" s="38">
        <f>V800*0.92</f>
        <v>9.7199943352812277E-5</v>
      </c>
      <c r="X800" s="25">
        <f>LOOKUP(G800,'Load Factor Adjustment'!$A$2:$A$15,'Load Factor Adjustment'!$D$2:$D$15)</f>
        <v>0.68571428571428572</v>
      </c>
      <c r="Y800" s="38">
        <f>U800*X800</f>
        <v>9.938323544025371E-4</v>
      </c>
      <c r="Z800" s="38">
        <f>W800*X800</f>
        <v>6.6651389727642705E-5</v>
      </c>
    </row>
    <row r="801" spans="1:26" x14ac:dyDescent="0.25">
      <c r="A801" s="17">
        <v>2018</v>
      </c>
      <c r="B801" s="17">
        <v>3104</v>
      </c>
      <c r="C801" s="18" t="s">
        <v>16</v>
      </c>
      <c r="D801" s="19">
        <v>43482</v>
      </c>
      <c r="E801" s="17">
        <v>8041</v>
      </c>
      <c r="F801" s="18" t="s">
        <v>17</v>
      </c>
      <c r="G801" s="18" t="s">
        <v>18</v>
      </c>
      <c r="H801" s="18" t="s">
        <v>19</v>
      </c>
      <c r="I801" s="17">
        <v>1987</v>
      </c>
      <c r="J801" s="17">
        <v>400</v>
      </c>
      <c r="K801" s="17">
        <v>86</v>
      </c>
      <c r="L801" s="17">
        <v>0.7</v>
      </c>
      <c r="M801" s="20">
        <v>12.09</v>
      </c>
      <c r="N801" s="21">
        <v>2.7999999999999998E-4</v>
      </c>
      <c r="O801" s="22">
        <v>0.60499999999999998</v>
      </c>
      <c r="P801" s="23">
        <v>4.3999999999999999E-5</v>
      </c>
      <c r="Q801" s="20">
        <v>0.41009259204097698</v>
      </c>
      <c r="R801" s="22">
        <v>3.0073456893708501E-2</v>
      </c>
      <c r="S801" s="25"/>
      <c r="T801" s="25"/>
      <c r="U801" s="25"/>
      <c r="V801" s="25"/>
      <c r="W801" s="25"/>
    </row>
    <row r="802" spans="1:26" x14ac:dyDescent="0.25">
      <c r="A802" s="17">
        <v>2018</v>
      </c>
      <c r="B802" s="17">
        <v>3104</v>
      </c>
      <c r="C802" s="18" t="s">
        <v>16</v>
      </c>
      <c r="D802" s="19">
        <v>43482</v>
      </c>
      <c r="E802" s="17">
        <v>8042</v>
      </c>
      <c r="F802" s="18" t="s">
        <v>20</v>
      </c>
      <c r="G802" s="18" t="s">
        <v>18</v>
      </c>
      <c r="H802" s="18" t="s">
        <v>42</v>
      </c>
      <c r="I802" s="17">
        <v>2018</v>
      </c>
      <c r="J802" s="17">
        <v>400</v>
      </c>
      <c r="K802" s="17">
        <v>106</v>
      </c>
      <c r="L802" s="17">
        <v>0.7</v>
      </c>
      <c r="M802" s="20">
        <v>0.26</v>
      </c>
      <c r="N802" s="21">
        <v>3.9999999999999998E-6</v>
      </c>
      <c r="O802" s="22">
        <v>8.9999999999999993E-3</v>
      </c>
      <c r="P802" s="23">
        <v>3.9999999999999998E-7</v>
      </c>
      <c r="Q802" s="20">
        <v>8.7679007725860805E-3</v>
      </c>
      <c r="R802" s="22">
        <v>3.2061726612121099E-4</v>
      </c>
      <c r="S802" s="25">
        <f>Q801-Q802</f>
        <v>0.40132469126839088</v>
      </c>
      <c r="T802" s="25">
        <f>R801-R802</f>
        <v>2.9752839627587291E-2</v>
      </c>
      <c r="U802" s="38">
        <f>S802/365</f>
        <v>1.0995197021051804E-3</v>
      </c>
      <c r="V802" s="38">
        <f>T802/365</f>
        <v>8.1514629116677514E-5</v>
      </c>
      <c r="W802" s="38">
        <f>V802*0.92</f>
        <v>7.4993458787343313E-5</v>
      </c>
      <c r="X802" s="25">
        <f>LOOKUP(G802,'Load Factor Adjustment'!$A$2:$A$15,'Load Factor Adjustment'!$D$2:$D$15)</f>
        <v>0.68571428571428572</v>
      </c>
      <c r="Y802" s="38">
        <f>U802*X802</f>
        <v>7.5395636715783795E-4</v>
      </c>
      <c r="Z802" s="38">
        <f>W802*X802</f>
        <v>5.1424086025606846E-5</v>
      </c>
    </row>
    <row r="803" spans="1:26" x14ac:dyDescent="0.25">
      <c r="A803" s="17">
        <v>2019</v>
      </c>
      <c r="B803" s="17">
        <v>3125</v>
      </c>
      <c r="C803" s="18" t="s">
        <v>16</v>
      </c>
      <c r="D803" s="19">
        <v>43482</v>
      </c>
      <c r="E803" s="17">
        <v>8058</v>
      </c>
      <c r="F803" s="18" t="s">
        <v>17</v>
      </c>
      <c r="G803" s="18" t="s">
        <v>18</v>
      </c>
      <c r="H803" s="18" t="s">
        <v>19</v>
      </c>
      <c r="I803" s="17">
        <v>1980</v>
      </c>
      <c r="J803" s="17">
        <v>600</v>
      </c>
      <c r="K803" s="17">
        <v>48</v>
      </c>
      <c r="L803" s="17">
        <v>0.7</v>
      </c>
      <c r="M803" s="20">
        <v>6.51</v>
      </c>
      <c r="N803" s="21">
        <v>9.7999999999999997E-5</v>
      </c>
      <c r="O803" s="22">
        <v>0.54700000000000004</v>
      </c>
      <c r="P803" s="23">
        <v>4.2400000000000001E-5</v>
      </c>
      <c r="Q803" s="20">
        <v>0.17080000132334699</v>
      </c>
      <c r="R803" s="22">
        <v>2.34622213745064E-2</v>
      </c>
      <c r="S803" s="25"/>
      <c r="T803" s="25"/>
      <c r="U803" s="25"/>
      <c r="V803" s="25"/>
      <c r="W803" s="25"/>
    </row>
    <row r="804" spans="1:26" x14ac:dyDescent="0.25">
      <c r="A804" s="17">
        <v>2019</v>
      </c>
      <c r="B804" s="17">
        <v>3125</v>
      </c>
      <c r="C804" s="18" t="s">
        <v>16</v>
      </c>
      <c r="D804" s="19">
        <v>43482</v>
      </c>
      <c r="E804" s="17">
        <v>8059</v>
      </c>
      <c r="F804" s="18" t="s">
        <v>20</v>
      </c>
      <c r="G804" s="18" t="s">
        <v>18</v>
      </c>
      <c r="H804" s="18" t="s">
        <v>42</v>
      </c>
      <c r="I804" s="17">
        <v>2017</v>
      </c>
      <c r="J804" s="17">
        <v>600</v>
      </c>
      <c r="K804" s="17">
        <v>60</v>
      </c>
      <c r="L804" s="17">
        <v>0.7</v>
      </c>
      <c r="M804" s="20">
        <v>2.74</v>
      </c>
      <c r="N804" s="21">
        <v>3.6000000000000001E-5</v>
      </c>
      <c r="O804" s="22">
        <v>8.9999999999999993E-3</v>
      </c>
      <c r="P804" s="23">
        <v>8.9999999999999996E-7</v>
      </c>
      <c r="Q804" s="20">
        <v>7.9111110134878995E-2</v>
      </c>
      <c r="R804" s="22">
        <v>3.24999981619196E-4</v>
      </c>
      <c r="S804" s="25">
        <f>Q803-Q804</f>
        <v>9.1688891188468E-2</v>
      </c>
      <c r="T804" s="25">
        <f>R803-R804</f>
        <v>2.3137221392887205E-2</v>
      </c>
      <c r="U804" s="38">
        <f>S804/365</f>
        <v>2.5120244161224109E-4</v>
      </c>
      <c r="V804" s="38">
        <f>T804/365</f>
        <v>6.3389647651745763E-5</v>
      </c>
      <c r="W804" s="38">
        <f>V804*0.92</f>
        <v>5.8318475839606107E-5</v>
      </c>
      <c r="X804" s="25">
        <f>LOOKUP(G804,'Load Factor Adjustment'!$A$2:$A$15,'Load Factor Adjustment'!$D$2:$D$15)</f>
        <v>0.68571428571428572</v>
      </c>
      <c r="Y804" s="38">
        <f>U804*X804</f>
        <v>1.7225310281982246E-4</v>
      </c>
      <c r="Z804" s="38">
        <f>W804*X804</f>
        <v>3.9989812004301329E-5</v>
      </c>
    </row>
    <row r="805" spans="1:26" x14ac:dyDescent="0.25">
      <c r="A805" s="17">
        <v>2019</v>
      </c>
      <c r="B805" s="17">
        <v>3066</v>
      </c>
      <c r="C805" s="18" t="s">
        <v>16</v>
      </c>
      <c r="D805" s="19">
        <v>43487</v>
      </c>
      <c r="E805" s="17">
        <v>7982</v>
      </c>
      <c r="F805" s="18" t="s">
        <v>17</v>
      </c>
      <c r="G805" s="18" t="s">
        <v>18</v>
      </c>
      <c r="H805" s="18" t="s">
        <v>19</v>
      </c>
      <c r="I805" s="17">
        <v>1976</v>
      </c>
      <c r="J805" s="17">
        <v>150</v>
      </c>
      <c r="K805" s="17">
        <v>63</v>
      </c>
      <c r="L805" s="17">
        <v>0.7</v>
      </c>
      <c r="M805" s="20">
        <v>12.09</v>
      </c>
      <c r="N805" s="21">
        <v>2.7999999999999998E-4</v>
      </c>
      <c r="O805" s="22">
        <v>0.60499999999999998</v>
      </c>
      <c r="P805" s="23">
        <v>4.3999999999999999E-5</v>
      </c>
      <c r="Q805" s="20">
        <v>0.102856249753611</v>
      </c>
      <c r="R805" s="22">
        <v>6.7214583759871299E-3</v>
      </c>
      <c r="S805" s="25"/>
      <c r="T805" s="25"/>
      <c r="U805" s="25"/>
      <c r="V805" s="25"/>
      <c r="W805" s="25"/>
    </row>
    <row r="806" spans="1:26" x14ac:dyDescent="0.25">
      <c r="A806" s="17">
        <v>2019</v>
      </c>
      <c r="B806" s="17">
        <v>3066</v>
      </c>
      <c r="C806" s="18" t="s">
        <v>16</v>
      </c>
      <c r="D806" s="19">
        <v>43487</v>
      </c>
      <c r="E806" s="17">
        <v>7983</v>
      </c>
      <c r="F806" s="18" t="s">
        <v>20</v>
      </c>
      <c r="G806" s="18" t="s">
        <v>18</v>
      </c>
      <c r="H806" s="18" t="s">
        <v>42</v>
      </c>
      <c r="I806" s="17">
        <v>2018</v>
      </c>
      <c r="J806" s="17">
        <v>150</v>
      </c>
      <c r="K806" s="17">
        <v>74</v>
      </c>
      <c r="L806" s="17">
        <v>0.7</v>
      </c>
      <c r="M806" s="20">
        <v>2.74</v>
      </c>
      <c r="N806" s="21">
        <v>3.6000000000000001E-5</v>
      </c>
      <c r="O806" s="22">
        <v>8.9999999999999993E-3</v>
      </c>
      <c r="P806" s="23">
        <v>8.9999999999999996E-7</v>
      </c>
      <c r="Q806" s="20">
        <v>2.3698842278863701E-2</v>
      </c>
      <c r="R806" s="22">
        <v>8.2864578443237805E-5</v>
      </c>
      <c r="S806" s="25">
        <f>Q805-Q806</f>
        <v>7.915740747474731E-2</v>
      </c>
      <c r="T806" s="25">
        <f>R805-R806</f>
        <v>6.638593797543892E-3</v>
      </c>
      <c r="U806" s="38">
        <f>S806/365</f>
        <v>2.1686960951985564E-4</v>
      </c>
      <c r="V806" s="38">
        <f>T806/365</f>
        <v>1.8187928212449018E-5</v>
      </c>
      <c r="W806" s="38">
        <f>V806*0.92</f>
        <v>1.6732893955453098E-5</v>
      </c>
      <c r="X806" s="25">
        <f>LOOKUP(G806,'Load Factor Adjustment'!$A$2:$A$15,'Load Factor Adjustment'!$D$2:$D$15)</f>
        <v>0.68571428571428572</v>
      </c>
      <c r="Y806" s="38">
        <f>U806*X806</f>
        <v>1.4871058938504387E-4</v>
      </c>
      <c r="Z806" s="38">
        <f>W806*X806</f>
        <v>1.1473984426596411E-5</v>
      </c>
    </row>
    <row r="807" spans="1:26" x14ac:dyDescent="0.25">
      <c r="A807" s="17">
        <v>2019</v>
      </c>
      <c r="B807" s="17">
        <v>3067</v>
      </c>
      <c r="C807" s="18" t="s">
        <v>16</v>
      </c>
      <c r="D807" s="19">
        <v>43487</v>
      </c>
      <c r="E807" s="17">
        <v>7984</v>
      </c>
      <c r="F807" s="18" t="s">
        <v>17</v>
      </c>
      <c r="G807" s="18" t="s">
        <v>18</v>
      </c>
      <c r="H807" s="18" t="s">
        <v>19</v>
      </c>
      <c r="I807" s="17">
        <v>1987</v>
      </c>
      <c r="J807" s="17">
        <v>150</v>
      </c>
      <c r="K807" s="17">
        <v>97</v>
      </c>
      <c r="L807" s="17">
        <v>0.7</v>
      </c>
      <c r="M807" s="20">
        <v>12.09</v>
      </c>
      <c r="N807" s="21">
        <v>2.7999999999999998E-4</v>
      </c>
      <c r="O807" s="22">
        <v>0.60499999999999998</v>
      </c>
      <c r="P807" s="23">
        <v>4.3999999999999999E-5</v>
      </c>
      <c r="Q807" s="20">
        <v>0.15317916623710201</v>
      </c>
      <c r="R807" s="22">
        <v>9.5338426657804193E-3</v>
      </c>
      <c r="S807" s="25"/>
      <c r="T807" s="25"/>
      <c r="U807" s="25"/>
      <c r="V807" s="25"/>
      <c r="W807" s="25"/>
    </row>
    <row r="808" spans="1:26" x14ac:dyDescent="0.25">
      <c r="A808" s="17">
        <v>2019</v>
      </c>
      <c r="B808" s="17">
        <v>3067</v>
      </c>
      <c r="C808" s="18" t="s">
        <v>16</v>
      </c>
      <c r="D808" s="19">
        <v>43487</v>
      </c>
      <c r="E808" s="17">
        <v>7985</v>
      </c>
      <c r="F808" s="18" t="s">
        <v>20</v>
      </c>
      <c r="G808" s="18" t="s">
        <v>18</v>
      </c>
      <c r="H808" s="18" t="s">
        <v>42</v>
      </c>
      <c r="I808" s="17">
        <v>2017</v>
      </c>
      <c r="J808" s="17">
        <v>150</v>
      </c>
      <c r="K808" s="17">
        <v>105</v>
      </c>
      <c r="L808" s="17">
        <v>0.7</v>
      </c>
      <c r="M808" s="20">
        <v>0.26</v>
      </c>
      <c r="N808" s="21">
        <v>3.9999999999999998E-6</v>
      </c>
      <c r="O808" s="22">
        <v>8.9999999999999993E-3</v>
      </c>
      <c r="P808" s="23">
        <v>3.9999999999999998E-7</v>
      </c>
      <c r="Q808" s="20">
        <v>3.1961803851349598E-3</v>
      </c>
      <c r="R808" s="22">
        <v>1.13020826742853E-4</v>
      </c>
      <c r="S808" s="25">
        <f>Q807-Q808</f>
        <v>0.14998298585196704</v>
      </c>
      <c r="T808" s="25">
        <f>R807-R808</f>
        <v>9.4208218390375662E-3</v>
      </c>
      <c r="U808" s="38">
        <f>S808/365</f>
        <v>4.1091229000538915E-4</v>
      </c>
      <c r="V808" s="38">
        <f>T808/365</f>
        <v>2.5810470791883744E-5</v>
      </c>
      <c r="W808" s="38">
        <f>V808*0.92</f>
        <v>2.3745633128533047E-5</v>
      </c>
      <c r="X808" s="25">
        <f>LOOKUP(G808,'Load Factor Adjustment'!$A$2:$A$15,'Load Factor Adjustment'!$D$2:$D$15)</f>
        <v>0.68571428571428572</v>
      </c>
      <c r="Y808" s="38">
        <f>U808*X808</f>
        <v>2.8176842743226683E-4</v>
      </c>
      <c r="Z808" s="38">
        <f>W808*X808</f>
        <v>1.6282719859565519E-5</v>
      </c>
    </row>
    <row r="809" spans="1:26" x14ac:dyDescent="0.25">
      <c r="A809" s="17">
        <v>2018</v>
      </c>
      <c r="B809" s="17">
        <v>3054</v>
      </c>
      <c r="C809" s="18" t="s">
        <v>27</v>
      </c>
      <c r="D809" s="19">
        <v>43488</v>
      </c>
      <c r="E809" s="17">
        <v>7943</v>
      </c>
      <c r="F809" s="18" t="s">
        <v>17</v>
      </c>
      <c r="G809" s="18" t="s">
        <v>18</v>
      </c>
      <c r="H809" s="18" t="s">
        <v>19</v>
      </c>
      <c r="I809" s="17">
        <v>1958</v>
      </c>
      <c r="J809" s="17">
        <v>100</v>
      </c>
      <c r="K809" s="17">
        <v>56</v>
      </c>
      <c r="L809" s="17">
        <v>0.7</v>
      </c>
      <c r="M809" s="20">
        <v>12.09</v>
      </c>
      <c r="N809" s="21">
        <v>2.7999999999999998E-4</v>
      </c>
      <c r="O809" s="22">
        <v>0.60499999999999998</v>
      </c>
      <c r="P809" s="23">
        <v>4.3999999999999999E-5</v>
      </c>
      <c r="Q809" s="20">
        <v>6.0104938117399198E-2</v>
      </c>
      <c r="R809" s="22">
        <v>3.8500000265033101E-3</v>
      </c>
      <c r="S809" s="25"/>
      <c r="T809" s="25"/>
      <c r="U809" s="25"/>
      <c r="V809" s="25"/>
      <c r="W809" s="25"/>
    </row>
    <row r="810" spans="1:26" x14ac:dyDescent="0.25">
      <c r="A810" s="17">
        <v>2018</v>
      </c>
      <c r="B810" s="17">
        <v>3054</v>
      </c>
      <c r="C810" s="18" t="s">
        <v>27</v>
      </c>
      <c r="D810" s="19">
        <v>43488</v>
      </c>
      <c r="E810" s="17">
        <v>7944</v>
      </c>
      <c r="F810" s="18" t="s">
        <v>20</v>
      </c>
      <c r="G810" s="18" t="s">
        <v>18</v>
      </c>
      <c r="H810" s="18" t="s">
        <v>42</v>
      </c>
      <c r="I810" s="17">
        <v>2018</v>
      </c>
      <c r="J810" s="17">
        <v>100</v>
      </c>
      <c r="K810" s="17">
        <v>63</v>
      </c>
      <c r="L810" s="17">
        <v>0.7</v>
      </c>
      <c r="M810" s="20">
        <v>0.26</v>
      </c>
      <c r="N810" s="21">
        <v>3.4999999999999999E-6</v>
      </c>
      <c r="O810" s="22">
        <v>8.9999999999999993E-3</v>
      </c>
      <c r="P810" s="23">
        <v>8.9999999999999996E-7</v>
      </c>
      <c r="Q810" s="20">
        <v>1.2723957654220801E-3</v>
      </c>
      <c r="R810" s="22">
        <v>4.5937497273560502E-5</v>
      </c>
      <c r="S810" s="25">
        <f>Q809-Q810</f>
        <v>5.8832542351977116E-2</v>
      </c>
      <c r="T810" s="25">
        <f>R809-R810</f>
        <v>3.8040625292297494E-3</v>
      </c>
      <c r="U810" s="38">
        <f>S810/365</f>
        <v>1.6118504753966334E-4</v>
      </c>
      <c r="V810" s="38">
        <f>T810/365</f>
        <v>1.0422089121177395E-5</v>
      </c>
      <c r="W810" s="38">
        <f>V810*0.92</f>
        <v>9.5883219914832035E-6</v>
      </c>
      <c r="X810" s="25">
        <f>LOOKUP(G810,'Load Factor Adjustment'!$A$2:$A$15,'Load Factor Adjustment'!$D$2:$D$15)</f>
        <v>0.68571428571428572</v>
      </c>
      <c r="Y810" s="38">
        <f>U810*X810</f>
        <v>1.1052688974148343E-4</v>
      </c>
      <c r="Z810" s="38">
        <f>W810*X810</f>
        <v>6.5748493655884824E-6</v>
      </c>
    </row>
    <row r="811" spans="1:26" x14ac:dyDescent="0.25">
      <c r="A811" s="17">
        <v>2019</v>
      </c>
      <c r="B811" s="17">
        <v>3092</v>
      </c>
      <c r="C811" s="18" t="s">
        <v>16</v>
      </c>
      <c r="D811" s="19">
        <v>43488</v>
      </c>
      <c r="E811" s="17">
        <v>7993</v>
      </c>
      <c r="F811" s="18" t="s">
        <v>17</v>
      </c>
      <c r="G811" s="18" t="s">
        <v>18</v>
      </c>
      <c r="H811" s="18" t="s">
        <v>19</v>
      </c>
      <c r="I811" s="17">
        <v>1969</v>
      </c>
      <c r="J811" s="17">
        <v>200</v>
      </c>
      <c r="K811" s="17">
        <v>96</v>
      </c>
      <c r="L811" s="17">
        <v>0.7</v>
      </c>
      <c r="M811" s="20">
        <v>12.09</v>
      </c>
      <c r="N811" s="21">
        <v>2.7999999999999998E-4</v>
      </c>
      <c r="O811" s="22">
        <v>0.60499999999999998</v>
      </c>
      <c r="P811" s="23">
        <v>4.3999999999999999E-5</v>
      </c>
      <c r="Q811" s="20">
        <v>0.224740740392712</v>
      </c>
      <c r="R811" s="22">
        <v>1.6133333397158001E-2</v>
      </c>
      <c r="S811" s="25"/>
      <c r="T811" s="25"/>
      <c r="U811" s="25"/>
      <c r="V811" s="25"/>
      <c r="W811" s="25"/>
    </row>
    <row r="812" spans="1:26" x14ac:dyDescent="0.25">
      <c r="A812" s="17">
        <v>2019</v>
      </c>
      <c r="B812" s="17">
        <v>3092</v>
      </c>
      <c r="C812" s="18" t="s">
        <v>16</v>
      </c>
      <c r="D812" s="19">
        <v>43488</v>
      </c>
      <c r="E812" s="17">
        <v>7994</v>
      </c>
      <c r="F812" s="18" t="s">
        <v>20</v>
      </c>
      <c r="G812" s="18" t="s">
        <v>18</v>
      </c>
      <c r="H812" s="18" t="s">
        <v>42</v>
      </c>
      <c r="I812" s="17">
        <v>2018</v>
      </c>
      <c r="J812" s="17">
        <v>200</v>
      </c>
      <c r="K812" s="17">
        <v>120</v>
      </c>
      <c r="L812" s="17">
        <v>0.7</v>
      </c>
      <c r="M812" s="20">
        <v>0.26</v>
      </c>
      <c r="N812" s="21">
        <v>3.9999999999999998E-6</v>
      </c>
      <c r="O812" s="22">
        <v>8.9999999999999993E-3</v>
      </c>
      <c r="P812" s="23">
        <v>3.9999999999999998E-7</v>
      </c>
      <c r="Q812" s="20">
        <v>4.8888886288382402E-3</v>
      </c>
      <c r="R812" s="22">
        <v>1.74074064021541E-4</v>
      </c>
      <c r="S812" s="25">
        <f>Q811-Q812</f>
        <v>0.21985185176387376</v>
      </c>
      <c r="T812" s="25">
        <f>R811-R812</f>
        <v>1.5959259333136459E-2</v>
      </c>
      <c r="U812" s="38">
        <f>S812/365</f>
        <v>6.0233384044896924E-4</v>
      </c>
      <c r="V812" s="38">
        <f>T812/365</f>
        <v>4.3723998172976601E-5</v>
      </c>
      <c r="W812" s="38">
        <f>V812*0.92</f>
        <v>4.0226078319138471E-5</v>
      </c>
      <c r="X812" s="25">
        <f>LOOKUP(G812,'Load Factor Adjustment'!$A$2:$A$15,'Load Factor Adjustment'!$D$2:$D$15)</f>
        <v>0.68571428571428572</v>
      </c>
      <c r="Y812" s="38">
        <f>U812*X812</f>
        <v>4.1302891916500747E-4</v>
      </c>
      <c r="Z812" s="38">
        <f>W812*X812</f>
        <v>2.7583596561694951E-5</v>
      </c>
    </row>
    <row r="813" spans="1:26" x14ac:dyDescent="0.25">
      <c r="A813" s="17">
        <v>2018</v>
      </c>
      <c r="B813" s="17">
        <v>3094</v>
      </c>
      <c r="C813" s="18" t="s">
        <v>28</v>
      </c>
      <c r="D813" s="19">
        <v>43488</v>
      </c>
      <c r="E813" s="17">
        <v>8027</v>
      </c>
      <c r="F813" s="18" t="s">
        <v>17</v>
      </c>
      <c r="G813" s="18" t="s">
        <v>41</v>
      </c>
      <c r="H813" s="18" t="s">
        <v>19</v>
      </c>
      <c r="I813" s="17">
        <v>1975</v>
      </c>
      <c r="J813" s="17">
        <v>320</v>
      </c>
      <c r="K813" s="17">
        <v>57</v>
      </c>
      <c r="L813" s="17">
        <v>0.37</v>
      </c>
      <c r="M813" s="20">
        <v>12.09</v>
      </c>
      <c r="N813" s="21">
        <v>2.7999999999999998E-4</v>
      </c>
      <c r="O813" s="22">
        <v>0.60499999999999998</v>
      </c>
      <c r="P813" s="23">
        <v>4.3999999999999999E-5</v>
      </c>
      <c r="Q813" s="20">
        <v>0.114934923918874</v>
      </c>
      <c r="R813" s="22">
        <v>8.42856112775274E-3</v>
      </c>
      <c r="S813" s="25"/>
      <c r="T813" s="25"/>
      <c r="U813" s="25"/>
      <c r="V813" s="25"/>
      <c r="W813" s="25"/>
    </row>
    <row r="814" spans="1:26" x14ac:dyDescent="0.25">
      <c r="A814" s="17">
        <v>2018</v>
      </c>
      <c r="B814" s="17">
        <v>3094</v>
      </c>
      <c r="C814" s="18" t="s">
        <v>28</v>
      </c>
      <c r="D814" s="19">
        <v>43488</v>
      </c>
      <c r="E814" s="17">
        <v>8028</v>
      </c>
      <c r="F814" s="18" t="s">
        <v>20</v>
      </c>
      <c r="G814" s="18" t="s">
        <v>41</v>
      </c>
      <c r="H814" s="18" t="s">
        <v>42</v>
      </c>
      <c r="I814" s="17">
        <v>2016</v>
      </c>
      <c r="J814" s="17">
        <v>320</v>
      </c>
      <c r="K814" s="17">
        <v>63</v>
      </c>
      <c r="L814" s="17">
        <v>0.37</v>
      </c>
      <c r="M814" s="20">
        <v>2.74</v>
      </c>
      <c r="N814" s="21">
        <v>3.6000000000000001E-5</v>
      </c>
      <c r="O814" s="22">
        <v>8.9999999999999993E-3</v>
      </c>
      <c r="P814" s="23">
        <v>8.9999999999999996E-7</v>
      </c>
      <c r="Q814" s="20">
        <v>2.3002489280498101E-2</v>
      </c>
      <c r="R814" s="22">
        <v>8.5839997591709194E-5</v>
      </c>
      <c r="S814" s="25">
        <f>Q813-Q814</f>
        <v>9.1932434638375901E-2</v>
      </c>
      <c r="T814" s="25">
        <f>R813-R814</f>
        <v>8.3427211301610304E-3</v>
      </c>
      <c r="U814" s="38">
        <f>S814/365</f>
        <v>2.5186968394075592E-4</v>
      </c>
      <c r="V814" s="38">
        <f>T814/365</f>
        <v>2.2856770219619261E-5</v>
      </c>
      <c r="W814" s="38">
        <f>V814*0.92</f>
        <v>2.1028228602049721E-5</v>
      </c>
      <c r="X814" s="25">
        <f>LOOKUP(G814,'Load Factor Adjustment'!$A$2:$A$15,'Load Factor Adjustment'!$D$2:$D$15)</f>
        <v>1.0810810810810811</v>
      </c>
      <c r="Y814" s="38">
        <f>U814*X814</f>
        <v>2.7229155020622262E-4</v>
      </c>
      <c r="Z814" s="38">
        <f>W814*X814</f>
        <v>2.2733220110324025E-5</v>
      </c>
    </row>
    <row r="815" spans="1:26" x14ac:dyDescent="0.25">
      <c r="A815" s="17">
        <v>2019</v>
      </c>
      <c r="B815" s="17">
        <v>3097</v>
      </c>
      <c r="C815" s="18" t="s">
        <v>28</v>
      </c>
      <c r="D815" s="19">
        <v>43488</v>
      </c>
      <c r="E815" s="17">
        <v>8017</v>
      </c>
      <c r="F815" s="18" t="s">
        <v>17</v>
      </c>
      <c r="G815" s="18" t="s">
        <v>18</v>
      </c>
      <c r="H815" s="18" t="s">
        <v>19</v>
      </c>
      <c r="I815" s="17">
        <v>1971</v>
      </c>
      <c r="J815" s="17">
        <v>200</v>
      </c>
      <c r="K815" s="17">
        <v>104</v>
      </c>
      <c r="L815" s="17">
        <v>0.7</v>
      </c>
      <c r="M815" s="20">
        <v>12.09</v>
      </c>
      <c r="N815" s="21">
        <v>2.7999999999999998E-4</v>
      </c>
      <c r="O815" s="22">
        <v>0.60499999999999998</v>
      </c>
      <c r="P815" s="23">
        <v>4.3999999999999999E-5</v>
      </c>
      <c r="Q815" s="20">
        <v>0.24167160454384201</v>
      </c>
      <c r="R815" s="22">
        <v>1.71953087137229E-2</v>
      </c>
      <c r="S815" s="25"/>
      <c r="T815" s="25"/>
      <c r="U815" s="25"/>
      <c r="V815" s="25"/>
      <c r="W815" s="25"/>
    </row>
    <row r="816" spans="1:26" x14ac:dyDescent="0.25">
      <c r="A816" s="17">
        <v>2019</v>
      </c>
      <c r="B816" s="17">
        <v>3097</v>
      </c>
      <c r="C816" s="18" t="s">
        <v>28</v>
      </c>
      <c r="D816" s="19">
        <v>43488</v>
      </c>
      <c r="E816" s="17">
        <v>8018</v>
      </c>
      <c r="F816" s="18" t="s">
        <v>20</v>
      </c>
      <c r="G816" s="18" t="s">
        <v>18</v>
      </c>
      <c r="H816" s="18" t="s">
        <v>42</v>
      </c>
      <c r="I816" s="17">
        <v>2017</v>
      </c>
      <c r="J816" s="17">
        <v>200</v>
      </c>
      <c r="K816" s="17">
        <v>114</v>
      </c>
      <c r="L816" s="17">
        <v>0.7</v>
      </c>
      <c r="M816" s="20">
        <v>0.26</v>
      </c>
      <c r="N816" s="21">
        <v>3.9999999999999998E-6</v>
      </c>
      <c r="O816" s="22">
        <v>8.9999999999999993E-3</v>
      </c>
      <c r="P816" s="23">
        <v>3.9999999999999998E-7</v>
      </c>
      <c r="Q816" s="20">
        <v>4.6444441973963304E-3</v>
      </c>
      <c r="R816" s="22">
        <v>1.65370360820464E-4</v>
      </c>
      <c r="S816" s="25">
        <f>Q815-Q816</f>
        <v>0.23702716034644569</v>
      </c>
      <c r="T816" s="25">
        <f>R815-R816</f>
        <v>1.7029938352902434E-2</v>
      </c>
      <c r="U816" s="38">
        <f>S816/365</f>
        <v>6.4938948040122108E-4</v>
      </c>
      <c r="V816" s="38">
        <f>T816/365</f>
        <v>4.6657365350417628E-5</v>
      </c>
      <c r="W816" s="38">
        <f>V816*0.92</f>
        <v>4.292477612238422E-5</v>
      </c>
      <c r="X816" s="25">
        <f>LOOKUP(G816,'Load Factor Adjustment'!$A$2:$A$15,'Load Factor Adjustment'!$D$2:$D$15)</f>
        <v>0.68571428571428572</v>
      </c>
      <c r="Y816" s="38">
        <f>U816*X816</f>
        <v>4.4529564370369447E-4</v>
      </c>
      <c r="Z816" s="38">
        <f>W816*X816</f>
        <v>2.9434132198206324E-5</v>
      </c>
    </row>
    <row r="817" spans="1:26" x14ac:dyDescent="0.25">
      <c r="A817" s="17">
        <v>2019</v>
      </c>
      <c r="B817" s="17">
        <v>3100</v>
      </c>
      <c r="C817" s="18" t="s">
        <v>28</v>
      </c>
      <c r="D817" s="19">
        <v>43488</v>
      </c>
      <c r="E817" s="17">
        <v>8023</v>
      </c>
      <c r="F817" s="18" t="s">
        <v>17</v>
      </c>
      <c r="G817" s="18" t="s">
        <v>18</v>
      </c>
      <c r="H817" s="18" t="s">
        <v>19</v>
      </c>
      <c r="I817" s="17">
        <v>1981</v>
      </c>
      <c r="J817" s="17">
        <v>1000</v>
      </c>
      <c r="K817" s="17">
        <v>81</v>
      </c>
      <c r="L817" s="17">
        <v>0.7</v>
      </c>
      <c r="M817" s="20">
        <v>12.09</v>
      </c>
      <c r="N817" s="21">
        <v>2.7999999999999998E-4</v>
      </c>
      <c r="O817" s="22">
        <v>0.60499999999999998</v>
      </c>
      <c r="P817" s="23">
        <v>4.3999999999999999E-5</v>
      </c>
      <c r="Q817" s="20">
        <v>0.96562499870113705</v>
      </c>
      <c r="R817" s="22">
        <v>7.0812500243906701E-2</v>
      </c>
      <c r="S817" s="25"/>
      <c r="T817" s="25"/>
      <c r="U817" s="25"/>
      <c r="V817" s="25"/>
      <c r="W817" s="25"/>
    </row>
    <row r="818" spans="1:26" x14ac:dyDescent="0.25">
      <c r="A818" s="17">
        <v>2019</v>
      </c>
      <c r="B818" s="17">
        <v>3100</v>
      </c>
      <c r="C818" s="18" t="s">
        <v>28</v>
      </c>
      <c r="D818" s="19">
        <v>43488</v>
      </c>
      <c r="E818" s="17">
        <v>8024</v>
      </c>
      <c r="F818" s="18" t="s">
        <v>20</v>
      </c>
      <c r="G818" s="18" t="s">
        <v>18</v>
      </c>
      <c r="H818" s="18" t="s">
        <v>42</v>
      </c>
      <c r="I818" s="17">
        <v>2016</v>
      </c>
      <c r="J818" s="17">
        <v>1000</v>
      </c>
      <c r="K818" s="17">
        <v>100</v>
      </c>
      <c r="L818" s="17">
        <v>0.7</v>
      </c>
      <c r="M818" s="20">
        <v>0.26</v>
      </c>
      <c r="N818" s="21">
        <v>3.9999999999999998E-6</v>
      </c>
      <c r="O818" s="22">
        <v>8.9999999999999993E-3</v>
      </c>
      <c r="P818" s="23">
        <v>3.9999999999999998E-7</v>
      </c>
      <c r="Q818" s="20">
        <v>2.1604937163919001E-2</v>
      </c>
      <c r="R818" s="22">
        <v>8.4876538955348205E-4</v>
      </c>
      <c r="S818" s="25">
        <f>Q817-Q818</f>
        <v>0.94402006153721807</v>
      </c>
      <c r="T818" s="25">
        <f>R817-R818</f>
        <v>6.9963734854353213E-2</v>
      </c>
      <c r="U818" s="38">
        <f>S818/365</f>
        <v>2.5863563329786795E-3</v>
      </c>
      <c r="V818" s="38">
        <f>T818/365</f>
        <v>1.9168146535439236E-4</v>
      </c>
      <c r="W818" s="38">
        <f>V818*0.92</f>
        <v>1.7634694812604097E-4</v>
      </c>
      <c r="X818" s="25">
        <f>LOOKUP(G818,'Load Factor Adjustment'!$A$2:$A$15,'Load Factor Adjustment'!$D$2:$D$15)</f>
        <v>0.68571428571428572</v>
      </c>
      <c r="Y818" s="38">
        <f>U818*X818</f>
        <v>1.7735014854710946E-3</v>
      </c>
      <c r="Z818" s="38">
        <f>W818*X818</f>
        <v>1.2092362157214238E-4</v>
      </c>
    </row>
    <row r="819" spans="1:26" x14ac:dyDescent="0.25">
      <c r="A819" s="17">
        <v>2018</v>
      </c>
      <c r="B819" s="17">
        <v>3113</v>
      </c>
      <c r="C819" s="18" t="s">
        <v>27</v>
      </c>
      <c r="D819" s="19">
        <v>43490</v>
      </c>
      <c r="E819" s="17">
        <v>8083</v>
      </c>
      <c r="F819" s="18" t="s">
        <v>17</v>
      </c>
      <c r="G819" s="18" t="s">
        <v>18</v>
      </c>
      <c r="H819" s="18" t="s">
        <v>19</v>
      </c>
      <c r="I819" s="17">
        <v>1970</v>
      </c>
      <c r="J819" s="17">
        <v>72</v>
      </c>
      <c r="K819" s="17">
        <v>58</v>
      </c>
      <c r="L819" s="17">
        <v>0.7</v>
      </c>
      <c r="M819" s="20">
        <v>12.09</v>
      </c>
      <c r="N819" s="21">
        <v>2.7999999999999998E-4</v>
      </c>
      <c r="O819" s="22">
        <v>0.60499999999999998</v>
      </c>
      <c r="P819" s="23">
        <v>4.3999999999999999E-5</v>
      </c>
      <c r="Q819" s="20">
        <v>4.2399546528234702E-2</v>
      </c>
      <c r="R819" s="22">
        <v>2.4904684677166502E-3</v>
      </c>
      <c r="S819" s="25"/>
      <c r="T819" s="25"/>
      <c r="U819" s="25"/>
      <c r="V819" s="25"/>
      <c r="W819" s="25"/>
    </row>
    <row r="820" spans="1:26" x14ac:dyDescent="0.25">
      <c r="A820" s="17">
        <v>2018</v>
      </c>
      <c r="B820" s="17">
        <v>3113</v>
      </c>
      <c r="C820" s="18" t="s">
        <v>27</v>
      </c>
      <c r="D820" s="19">
        <v>43490</v>
      </c>
      <c r="E820" s="17">
        <v>8084</v>
      </c>
      <c r="F820" s="18" t="s">
        <v>20</v>
      </c>
      <c r="G820" s="18" t="s">
        <v>18</v>
      </c>
      <c r="H820" s="18" t="s">
        <v>42</v>
      </c>
      <c r="I820" s="17">
        <v>2018</v>
      </c>
      <c r="J820" s="17">
        <v>72</v>
      </c>
      <c r="K820" s="17">
        <v>52</v>
      </c>
      <c r="L820" s="17">
        <v>0.7</v>
      </c>
      <c r="M820" s="20">
        <v>2.74</v>
      </c>
      <c r="N820" s="21">
        <v>3.6000000000000001E-5</v>
      </c>
      <c r="O820" s="22">
        <v>8.9999999999999993E-3</v>
      </c>
      <c r="P820" s="23">
        <v>8.9999999999999996E-7</v>
      </c>
      <c r="Q820" s="20">
        <v>7.9529954489917197E-3</v>
      </c>
      <c r="R820" s="22">
        <v>2.6935998396029901E-5</v>
      </c>
      <c r="S820" s="25">
        <f>Q819-Q820</f>
        <v>3.4446551079242979E-2</v>
      </c>
      <c r="T820" s="25">
        <f>R819-R820</f>
        <v>2.4635324693206202E-3</v>
      </c>
      <c r="U820" s="38">
        <f>S820/365</f>
        <v>9.437411254587117E-5</v>
      </c>
      <c r="V820" s="38">
        <f>T820/365</f>
        <v>6.7494040255359455E-6</v>
      </c>
      <c r="W820" s="38">
        <f>V820*0.92</f>
        <v>6.20945170349307E-6</v>
      </c>
      <c r="X820" s="25">
        <f>LOOKUP(G820,'Load Factor Adjustment'!$A$2:$A$15,'Load Factor Adjustment'!$D$2:$D$15)</f>
        <v>0.68571428571428572</v>
      </c>
      <c r="Y820" s="38">
        <f>U820*X820</f>
        <v>6.4713677174311663E-5</v>
      </c>
      <c r="Z820" s="38">
        <f>W820*X820</f>
        <v>4.257909739538105E-6</v>
      </c>
    </row>
    <row r="821" spans="1:26" x14ac:dyDescent="0.25">
      <c r="A821" s="17">
        <v>2018</v>
      </c>
      <c r="B821" s="17">
        <v>3114</v>
      </c>
      <c r="C821" s="18" t="s">
        <v>27</v>
      </c>
      <c r="D821" s="19">
        <v>43490</v>
      </c>
      <c r="E821" s="17">
        <v>8081</v>
      </c>
      <c r="F821" s="18" t="s">
        <v>17</v>
      </c>
      <c r="G821" s="18" t="s">
        <v>18</v>
      </c>
      <c r="H821" s="18" t="s">
        <v>19</v>
      </c>
      <c r="I821" s="17">
        <v>1979</v>
      </c>
      <c r="J821" s="17">
        <v>175</v>
      </c>
      <c r="K821" s="17">
        <v>50</v>
      </c>
      <c r="L821" s="17">
        <v>0.7</v>
      </c>
      <c r="M821" s="20">
        <v>12.09</v>
      </c>
      <c r="N821" s="21">
        <v>2.7999999999999998E-4</v>
      </c>
      <c r="O821" s="22">
        <v>0.60499999999999998</v>
      </c>
      <c r="P821" s="23">
        <v>4.3999999999999999E-5</v>
      </c>
      <c r="Q821" s="20">
        <v>9.6182484348911898E-2</v>
      </c>
      <c r="R821" s="22">
        <v>6.37210651960633E-3</v>
      </c>
      <c r="S821" s="25"/>
      <c r="T821" s="25"/>
      <c r="U821" s="25"/>
      <c r="V821" s="25"/>
      <c r="W821" s="25"/>
    </row>
    <row r="822" spans="1:26" x14ac:dyDescent="0.25">
      <c r="A822" s="17">
        <v>2018</v>
      </c>
      <c r="B822" s="17">
        <v>3114</v>
      </c>
      <c r="C822" s="18" t="s">
        <v>27</v>
      </c>
      <c r="D822" s="19">
        <v>43490</v>
      </c>
      <c r="E822" s="17">
        <v>8082</v>
      </c>
      <c r="F822" s="18" t="s">
        <v>20</v>
      </c>
      <c r="G822" s="18" t="s">
        <v>18</v>
      </c>
      <c r="H822" s="18" t="s">
        <v>42</v>
      </c>
      <c r="I822" s="17">
        <v>2018</v>
      </c>
      <c r="J822" s="17">
        <v>175</v>
      </c>
      <c r="K822" s="17">
        <v>65</v>
      </c>
      <c r="L822" s="17">
        <v>0.7</v>
      </c>
      <c r="M822" s="20">
        <v>2.74</v>
      </c>
      <c r="N822" s="21">
        <v>3.6000000000000001E-5</v>
      </c>
      <c r="O822" s="22">
        <v>8.9999999999999993E-3</v>
      </c>
      <c r="P822" s="23">
        <v>8.9999999999999996E-7</v>
      </c>
      <c r="Q822" s="20">
        <v>2.4325472287247601E-2</v>
      </c>
      <c r="R822" s="22">
        <v>8.5904942861165902E-5</v>
      </c>
      <c r="S822" s="25">
        <f>Q821-Q822</f>
        <v>7.1857012061664297E-2</v>
      </c>
      <c r="T822" s="25">
        <f>R821-R822</f>
        <v>6.2862015767451637E-3</v>
      </c>
      <c r="U822" s="38">
        <f>S822/365</f>
        <v>1.9686852619634054E-4</v>
      </c>
      <c r="V822" s="38">
        <f>T822/365</f>
        <v>1.7222470073274423E-5</v>
      </c>
      <c r="W822" s="38">
        <f>V822*0.92</f>
        <v>1.584467246741247E-5</v>
      </c>
      <c r="X822" s="25">
        <f>LOOKUP(G822,'Load Factor Adjustment'!$A$2:$A$15,'Load Factor Adjustment'!$D$2:$D$15)</f>
        <v>0.68571428571428572</v>
      </c>
      <c r="Y822" s="38">
        <f>U822*X822</f>
        <v>1.3499556082034779E-4</v>
      </c>
      <c r="Z822" s="38">
        <f>W822*X822</f>
        <v>1.0864918263368551E-5</v>
      </c>
    </row>
    <row r="823" spans="1:26" x14ac:dyDescent="0.25">
      <c r="A823" s="17">
        <v>2019</v>
      </c>
      <c r="B823" s="17">
        <v>3106</v>
      </c>
      <c r="C823" s="18" t="s">
        <v>16</v>
      </c>
      <c r="D823" s="19">
        <v>43494</v>
      </c>
      <c r="E823" s="17">
        <v>8043</v>
      </c>
      <c r="F823" s="18" t="s">
        <v>17</v>
      </c>
      <c r="G823" s="18" t="s">
        <v>18</v>
      </c>
      <c r="H823" s="18" t="s">
        <v>32</v>
      </c>
      <c r="I823" s="17">
        <v>2001</v>
      </c>
      <c r="J823" s="17">
        <v>400</v>
      </c>
      <c r="K823" s="17">
        <v>115</v>
      </c>
      <c r="L823" s="17">
        <v>0.7</v>
      </c>
      <c r="M823" s="20">
        <v>6.54</v>
      </c>
      <c r="N823" s="21">
        <v>1.4999999999999999E-4</v>
      </c>
      <c r="O823" s="22">
        <v>0.30399999999999999</v>
      </c>
      <c r="P823" s="23">
        <v>2.2099999999999998E-5</v>
      </c>
      <c r="Q823" s="20">
        <v>0.28111110729633099</v>
      </c>
      <c r="R823" s="22">
        <v>1.8006727452228199E-2</v>
      </c>
      <c r="S823" s="25"/>
      <c r="T823" s="25"/>
      <c r="U823" s="25"/>
      <c r="V823" s="25"/>
      <c r="W823" s="25"/>
    </row>
    <row r="824" spans="1:26" x14ac:dyDescent="0.25">
      <c r="A824" s="17">
        <v>2019</v>
      </c>
      <c r="B824" s="17">
        <v>3106</v>
      </c>
      <c r="C824" s="18" t="s">
        <v>16</v>
      </c>
      <c r="D824" s="19">
        <v>43494</v>
      </c>
      <c r="E824" s="17">
        <v>8044</v>
      </c>
      <c r="F824" s="18" t="s">
        <v>20</v>
      </c>
      <c r="G824" s="18" t="s">
        <v>18</v>
      </c>
      <c r="H824" s="18" t="s">
        <v>42</v>
      </c>
      <c r="I824" s="17">
        <v>2018</v>
      </c>
      <c r="J824" s="17">
        <v>400</v>
      </c>
      <c r="K824" s="17">
        <v>106</v>
      </c>
      <c r="L824" s="17">
        <v>0.7</v>
      </c>
      <c r="M824" s="20">
        <v>2.3199999999999998</v>
      </c>
      <c r="N824" s="21">
        <v>3.0000000000000001E-5</v>
      </c>
      <c r="O824" s="22">
        <v>0.112</v>
      </c>
      <c r="P824" s="23">
        <v>7.9999999999999996E-6</v>
      </c>
      <c r="Q824" s="20">
        <v>7.7864193971224294E-2</v>
      </c>
      <c r="R824" s="22">
        <v>4.18765436145238E-3</v>
      </c>
      <c r="S824" s="25">
        <f>Q823-Q824</f>
        <v>0.20324691332510669</v>
      </c>
      <c r="T824" s="25">
        <f>R823-R824</f>
        <v>1.3819073090775819E-2</v>
      </c>
      <c r="U824" s="38">
        <f>S824/365</f>
        <v>5.5684085842494979E-4</v>
      </c>
      <c r="V824" s="38">
        <f>T824/365</f>
        <v>3.786047422130361E-5</v>
      </c>
      <c r="W824" s="38">
        <f>V824*0.92</f>
        <v>3.4831636283599322E-5</v>
      </c>
      <c r="X824" s="25">
        <f>LOOKUP(G824,'Load Factor Adjustment'!$A$2:$A$15,'Load Factor Adjustment'!$D$2:$D$15)</f>
        <v>0.68571428571428572</v>
      </c>
      <c r="Y824" s="38">
        <f>U824*X824</f>
        <v>3.8183373149139414E-4</v>
      </c>
      <c r="Z824" s="38">
        <f>W824*X824</f>
        <v>2.3884550594468107E-5</v>
      </c>
    </row>
    <row r="825" spans="1:26" x14ac:dyDescent="0.25">
      <c r="A825" s="17">
        <v>2019</v>
      </c>
      <c r="B825" s="17">
        <v>3107</v>
      </c>
      <c r="C825" s="18" t="s">
        <v>16</v>
      </c>
      <c r="D825" s="19">
        <v>43494</v>
      </c>
      <c r="E825" s="17">
        <v>8045</v>
      </c>
      <c r="F825" s="18" t="s">
        <v>17</v>
      </c>
      <c r="G825" s="18" t="s">
        <v>18</v>
      </c>
      <c r="H825" s="18" t="s">
        <v>32</v>
      </c>
      <c r="I825" s="17">
        <v>2001</v>
      </c>
      <c r="J825" s="17">
        <v>450</v>
      </c>
      <c r="K825" s="17">
        <v>89</v>
      </c>
      <c r="L825" s="17">
        <v>0.7</v>
      </c>
      <c r="M825" s="20">
        <v>6.54</v>
      </c>
      <c r="N825" s="21">
        <v>1.4999999999999999E-4</v>
      </c>
      <c r="O825" s="22">
        <v>0.55200000000000005</v>
      </c>
      <c r="P825" s="23">
        <v>4.0200000000000001E-5</v>
      </c>
      <c r="Q825" s="20">
        <v>0.25008072600773401</v>
      </c>
      <c r="R825" s="22">
        <v>2.9916051310426101E-2</v>
      </c>
      <c r="S825" s="25"/>
      <c r="T825" s="25"/>
      <c r="U825" s="25"/>
      <c r="V825" s="25"/>
      <c r="W825" s="25"/>
    </row>
    <row r="826" spans="1:26" x14ac:dyDescent="0.25">
      <c r="A826" s="17">
        <v>2019</v>
      </c>
      <c r="B826" s="17">
        <v>3107</v>
      </c>
      <c r="C826" s="18" t="s">
        <v>16</v>
      </c>
      <c r="D826" s="19">
        <v>43494</v>
      </c>
      <c r="E826" s="17">
        <v>8046</v>
      </c>
      <c r="F826" s="18" t="s">
        <v>20</v>
      </c>
      <c r="G826" s="18" t="s">
        <v>18</v>
      </c>
      <c r="H826" s="18" t="s">
        <v>42</v>
      </c>
      <c r="I826" s="17">
        <v>2018</v>
      </c>
      <c r="J826" s="17">
        <v>450</v>
      </c>
      <c r="K826" s="17">
        <v>106</v>
      </c>
      <c r="L826" s="17">
        <v>0.7</v>
      </c>
      <c r="M826" s="20">
        <v>2.3199999999999998</v>
      </c>
      <c r="N826" s="21">
        <v>3.0000000000000001E-5</v>
      </c>
      <c r="O826" s="22">
        <v>0.112</v>
      </c>
      <c r="P826" s="23">
        <v>7.9999999999999996E-6</v>
      </c>
      <c r="Q826" s="20">
        <v>8.7873259872619694E-2</v>
      </c>
      <c r="R826" s="22">
        <v>4.7847222663055904E-3</v>
      </c>
      <c r="S826" s="25">
        <f>Q825-Q826</f>
        <v>0.16220746613511433</v>
      </c>
      <c r="T826" s="25">
        <f>R825-R826</f>
        <v>2.513132904412051E-2</v>
      </c>
      <c r="U826" s="38">
        <f>S826/365</f>
        <v>4.444040168085324E-4</v>
      </c>
      <c r="V826" s="38">
        <f>T826/365</f>
        <v>6.8852956285261668E-5</v>
      </c>
      <c r="W826" s="38">
        <f>V826*0.92</f>
        <v>6.3344719782440731E-5</v>
      </c>
      <c r="X826" s="25">
        <f>LOOKUP(G826,'Load Factor Adjustment'!$A$2:$A$15,'Load Factor Adjustment'!$D$2:$D$15)</f>
        <v>0.68571428571428572</v>
      </c>
      <c r="Y826" s="38">
        <f>U826*X826</f>
        <v>3.047341829544222E-4</v>
      </c>
      <c r="Z826" s="38">
        <f>W826*X826</f>
        <v>4.3436379279387928E-5</v>
      </c>
    </row>
    <row r="827" spans="1:26" x14ac:dyDescent="0.25">
      <c r="A827" s="17">
        <v>2019</v>
      </c>
      <c r="B827" s="17">
        <v>3126</v>
      </c>
      <c r="C827" s="18" t="s">
        <v>16</v>
      </c>
      <c r="D827" s="19">
        <v>43494</v>
      </c>
      <c r="E827" s="17">
        <v>8050</v>
      </c>
      <c r="F827" s="18" t="s">
        <v>17</v>
      </c>
      <c r="G827" s="18" t="s">
        <v>18</v>
      </c>
      <c r="H827" s="18" t="s">
        <v>32</v>
      </c>
      <c r="I827" s="17">
        <v>1998</v>
      </c>
      <c r="J827" s="17">
        <v>1000</v>
      </c>
      <c r="K827" s="17">
        <v>88</v>
      </c>
      <c r="L827" s="17">
        <v>0.7</v>
      </c>
      <c r="M827" s="20">
        <v>6.54</v>
      </c>
      <c r="N827" s="21">
        <v>1.4999999999999999E-4</v>
      </c>
      <c r="O827" s="22">
        <v>0.55200000000000005</v>
      </c>
      <c r="P827" s="23">
        <v>4.0200000000000001E-5</v>
      </c>
      <c r="Q827" s="20">
        <v>0.56629628986734504</v>
      </c>
      <c r="R827" s="22">
        <v>7.0237035319472604E-2</v>
      </c>
      <c r="S827" s="25"/>
      <c r="T827" s="25"/>
      <c r="U827" s="25"/>
      <c r="V827" s="25"/>
      <c r="W827" s="25"/>
    </row>
    <row r="828" spans="1:26" x14ac:dyDescent="0.25">
      <c r="A828" s="17">
        <v>2019</v>
      </c>
      <c r="B828" s="17">
        <v>3126</v>
      </c>
      <c r="C828" s="18" t="s">
        <v>16</v>
      </c>
      <c r="D828" s="19">
        <v>43494</v>
      </c>
      <c r="E828" s="17">
        <v>8051</v>
      </c>
      <c r="F828" s="18" t="s">
        <v>20</v>
      </c>
      <c r="G828" s="18" t="s">
        <v>18</v>
      </c>
      <c r="H828" s="18" t="s">
        <v>42</v>
      </c>
      <c r="I828" s="17">
        <v>2018</v>
      </c>
      <c r="J828" s="17">
        <v>1000</v>
      </c>
      <c r="K828" s="17">
        <v>88</v>
      </c>
      <c r="L828" s="17">
        <v>0.7</v>
      </c>
      <c r="M828" s="20">
        <v>0.26</v>
      </c>
      <c r="N828" s="21">
        <v>3.4999999999999999E-6</v>
      </c>
      <c r="O828" s="22">
        <v>8.9999999999999993E-3</v>
      </c>
      <c r="P828" s="23">
        <v>8.9999999999999996E-7</v>
      </c>
      <c r="Q828" s="20">
        <v>1.88425916404471E-2</v>
      </c>
      <c r="R828" s="22">
        <v>9.1666661625800796E-4</v>
      </c>
      <c r="S828" s="25">
        <f>Q827-Q828</f>
        <v>0.54745369822689793</v>
      </c>
      <c r="T828" s="25">
        <f>R827-R828</f>
        <v>6.9320368703214591E-2</v>
      </c>
      <c r="U828" s="38">
        <f>S828/365</f>
        <v>1.4998731458271176E-3</v>
      </c>
      <c r="V828" s="38">
        <f>T828/365</f>
        <v>1.8991881836497149E-4</v>
      </c>
      <c r="W828" s="38">
        <f>V828*0.92</f>
        <v>1.7472531289577378E-4</v>
      </c>
      <c r="X828" s="25">
        <f>LOOKUP(G828,'Load Factor Adjustment'!$A$2:$A$15,'Load Factor Adjustment'!$D$2:$D$15)</f>
        <v>0.68571428571428572</v>
      </c>
      <c r="Y828" s="38">
        <f>U828*X828</f>
        <v>1.0284844428528808E-3</v>
      </c>
      <c r="Z828" s="38">
        <f>W828*X828</f>
        <v>1.198116431285306E-4</v>
      </c>
    </row>
    <row r="829" spans="1:26" x14ac:dyDescent="0.25">
      <c r="A829" s="17">
        <v>2018</v>
      </c>
      <c r="B829" s="17">
        <v>3088</v>
      </c>
      <c r="C829" s="18" t="s">
        <v>16</v>
      </c>
      <c r="D829" s="19">
        <v>43495</v>
      </c>
      <c r="E829" s="17">
        <v>8001</v>
      </c>
      <c r="F829" s="18" t="s">
        <v>17</v>
      </c>
      <c r="G829" s="18" t="s">
        <v>18</v>
      </c>
      <c r="H829" s="18" t="s">
        <v>38</v>
      </c>
      <c r="I829" s="17">
        <v>2006</v>
      </c>
      <c r="J829" s="17">
        <v>800</v>
      </c>
      <c r="K829" s="17">
        <v>244</v>
      </c>
      <c r="L829" s="17">
        <v>0.7</v>
      </c>
      <c r="M829" s="20">
        <v>4.1500000000000004</v>
      </c>
      <c r="N829" s="21">
        <v>6.0000000000000002E-5</v>
      </c>
      <c r="O829" s="22">
        <v>8.7999999999999995E-2</v>
      </c>
      <c r="P829" s="23">
        <v>4.6E-6</v>
      </c>
      <c r="Q829" s="20">
        <v>0.73350617197241696</v>
      </c>
      <c r="R829" s="22">
        <v>2.1568394642705602E-2</v>
      </c>
      <c r="S829" s="25"/>
      <c r="T829" s="25"/>
      <c r="U829" s="25"/>
      <c r="V829" s="25"/>
      <c r="W829" s="25"/>
    </row>
    <row r="830" spans="1:26" x14ac:dyDescent="0.25">
      <c r="A830" s="17">
        <v>2018</v>
      </c>
      <c r="B830" s="17">
        <v>3088</v>
      </c>
      <c r="C830" s="18" t="s">
        <v>16</v>
      </c>
      <c r="D830" s="19">
        <v>43495</v>
      </c>
      <c r="E830" s="17">
        <v>8002</v>
      </c>
      <c r="F830" s="18" t="s">
        <v>20</v>
      </c>
      <c r="G830" s="18" t="s">
        <v>18</v>
      </c>
      <c r="H830" s="18" t="s">
        <v>42</v>
      </c>
      <c r="I830" s="17">
        <v>2015</v>
      </c>
      <c r="J830" s="17">
        <v>800</v>
      </c>
      <c r="K830" s="17">
        <v>240</v>
      </c>
      <c r="L830" s="17">
        <v>0.7</v>
      </c>
      <c r="M830" s="20">
        <v>0.26</v>
      </c>
      <c r="N830" s="21">
        <v>3.5999999999999998E-6</v>
      </c>
      <c r="O830" s="22">
        <v>8.9999999999999993E-3</v>
      </c>
      <c r="P830" s="23">
        <v>2.9999999999999999E-7</v>
      </c>
      <c r="Q830" s="20">
        <v>4.0651849687421998E-2</v>
      </c>
      <c r="R830" s="22">
        <v>1.5111110342681301E-3</v>
      </c>
      <c r="S830" s="25">
        <f>Q829-Q830</f>
        <v>0.69285432228499499</v>
      </c>
      <c r="T830" s="25">
        <f>R829-R830</f>
        <v>2.0057283608437473E-2</v>
      </c>
      <c r="U830" s="38">
        <f>S830/365</f>
        <v>1.8982310199588905E-3</v>
      </c>
      <c r="V830" s="38">
        <f>T830/365</f>
        <v>5.4951461940924582E-5</v>
      </c>
      <c r="W830" s="38">
        <f>V830*0.92</f>
        <v>5.0555344985650615E-5</v>
      </c>
      <c r="X830" s="25">
        <f>LOOKUP(G830,'Load Factor Adjustment'!$A$2:$A$15,'Load Factor Adjustment'!$D$2:$D$15)</f>
        <v>0.68571428571428572</v>
      </c>
      <c r="Y830" s="38">
        <f>U830*X830</f>
        <v>1.3016441279718107E-3</v>
      </c>
      <c r="Z830" s="38">
        <f>W830*X830</f>
        <v>3.4666522275874705E-5</v>
      </c>
    </row>
    <row r="831" spans="1:26" x14ac:dyDescent="0.25">
      <c r="A831" s="17">
        <v>2019</v>
      </c>
      <c r="B831" s="17">
        <v>3127</v>
      </c>
      <c r="C831" s="18" t="s">
        <v>22</v>
      </c>
      <c r="D831" s="19">
        <v>43495</v>
      </c>
      <c r="E831" s="17">
        <v>8052</v>
      </c>
      <c r="F831" s="18" t="s">
        <v>17</v>
      </c>
      <c r="G831" s="18" t="s">
        <v>18</v>
      </c>
      <c r="H831" s="18" t="s">
        <v>38</v>
      </c>
      <c r="I831" s="17">
        <v>2006</v>
      </c>
      <c r="J831" s="17">
        <v>400</v>
      </c>
      <c r="K831" s="17">
        <v>98</v>
      </c>
      <c r="L831" s="17">
        <v>0.7</v>
      </c>
      <c r="M831" s="20">
        <v>4.75</v>
      </c>
      <c r="N831" s="21">
        <v>7.1000000000000005E-5</v>
      </c>
      <c r="O831" s="22">
        <v>0.192</v>
      </c>
      <c r="P831" s="23">
        <v>1.4100000000000001E-5</v>
      </c>
      <c r="Q831" s="20">
        <v>0.15913505949923101</v>
      </c>
      <c r="R831" s="22">
        <v>8.8780739829395893E-3</v>
      </c>
      <c r="S831" s="25"/>
      <c r="T831" s="25"/>
      <c r="U831" s="25"/>
      <c r="V831" s="25"/>
      <c r="W831" s="25"/>
    </row>
    <row r="832" spans="1:26" x14ac:dyDescent="0.25">
      <c r="A832" s="17">
        <v>2019</v>
      </c>
      <c r="B832" s="17">
        <v>3127</v>
      </c>
      <c r="C832" s="18" t="s">
        <v>22</v>
      </c>
      <c r="D832" s="19">
        <v>43495</v>
      </c>
      <c r="E832" s="17">
        <v>8053</v>
      </c>
      <c r="F832" s="18" t="s">
        <v>20</v>
      </c>
      <c r="G832" s="18" t="s">
        <v>18</v>
      </c>
      <c r="H832" s="18" t="s">
        <v>42</v>
      </c>
      <c r="I832" s="17">
        <v>2018</v>
      </c>
      <c r="J832" s="17">
        <v>400</v>
      </c>
      <c r="K832" s="17">
        <v>100</v>
      </c>
      <c r="L832" s="17">
        <v>0.7</v>
      </c>
      <c r="M832" s="20">
        <v>0.26</v>
      </c>
      <c r="N832" s="21">
        <v>3.9999999999999998E-6</v>
      </c>
      <c r="O832" s="22">
        <v>8.9999999999999993E-3</v>
      </c>
      <c r="P832" s="23">
        <v>3.9999999999999998E-7</v>
      </c>
      <c r="Q832" s="20">
        <v>8.2716045024396993E-3</v>
      </c>
      <c r="R832" s="22">
        <v>3.0246911898227399E-4</v>
      </c>
      <c r="S832" s="25">
        <f>Q831-Q832</f>
        <v>0.15086345499679132</v>
      </c>
      <c r="T832" s="25">
        <f>R831-R832</f>
        <v>8.575604863957316E-3</v>
      </c>
      <c r="U832" s="38">
        <f>S832/365</f>
        <v>4.1332453423778445E-4</v>
      </c>
      <c r="V832" s="38">
        <f>T832/365</f>
        <v>2.3494807846458401E-5</v>
      </c>
      <c r="W832" s="38">
        <f>V832*0.92</f>
        <v>2.1615223218741731E-5</v>
      </c>
      <c r="X832" s="25">
        <f>LOOKUP(G832,'Load Factor Adjustment'!$A$2:$A$15,'Load Factor Adjustment'!$D$2:$D$15)</f>
        <v>0.68571428571428572</v>
      </c>
      <c r="Y832" s="38">
        <f>U832*X832</f>
        <v>2.8342253776305221E-4</v>
      </c>
      <c r="Z832" s="38">
        <f>W832*X832</f>
        <v>1.482186734999433E-5</v>
      </c>
    </row>
    <row r="833" spans="1:26" x14ac:dyDescent="0.25">
      <c r="A833" s="17">
        <v>2019</v>
      </c>
      <c r="B833" s="17">
        <v>3091</v>
      </c>
      <c r="C833" s="18" t="s">
        <v>16</v>
      </c>
      <c r="D833" s="19">
        <v>43497</v>
      </c>
      <c r="E833" s="17">
        <v>7995</v>
      </c>
      <c r="F833" s="18" t="s">
        <v>17</v>
      </c>
      <c r="G833" s="18" t="s">
        <v>18</v>
      </c>
      <c r="H833" s="18" t="s">
        <v>19</v>
      </c>
      <c r="I833" s="17">
        <v>1990</v>
      </c>
      <c r="J833" s="17">
        <v>600</v>
      </c>
      <c r="K833" s="17">
        <v>95</v>
      </c>
      <c r="L833" s="17">
        <v>0.7</v>
      </c>
      <c r="M833" s="20">
        <v>8.17</v>
      </c>
      <c r="N833" s="21">
        <v>1.9000000000000001E-4</v>
      </c>
      <c r="O833" s="22">
        <v>0.47899999999999998</v>
      </c>
      <c r="P833" s="23">
        <v>3.6100000000000003E-5</v>
      </c>
      <c r="Q833" s="20">
        <v>0.45960648023685402</v>
      </c>
      <c r="R833" s="22">
        <v>4.0119905972421398E-2</v>
      </c>
      <c r="S833" s="25"/>
      <c r="T833" s="25"/>
      <c r="U833" s="25"/>
      <c r="V833" s="25"/>
      <c r="W833" s="25"/>
    </row>
    <row r="834" spans="1:26" x14ac:dyDescent="0.25">
      <c r="A834" s="17">
        <v>2019</v>
      </c>
      <c r="B834" s="17">
        <v>3091</v>
      </c>
      <c r="C834" s="18" t="s">
        <v>16</v>
      </c>
      <c r="D834" s="19">
        <v>43497</v>
      </c>
      <c r="E834" s="17">
        <v>7996</v>
      </c>
      <c r="F834" s="18" t="s">
        <v>20</v>
      </c>
      <c r="G834" s="18" t="s">
        <v>18</v>
      </c>
      <c r="H834" s="18" t="s">
        <v>42</v>
      </c>
      <c r="I834" s="17">
        <v>2018</v>
      </c>
      <c r="J834" s="17">
        <v>600</v>
      </c>
      <c r="K834" s="17">
        <v>117</v>
      </c>
      <c r="L834" s="17">
        <v>0.7</v>
      </c>
      <c r="M834" s="20">
        <v>0.26</v>
      </c>
      <c r="N834" s="21">
        <v>3.9999999999999998E-6</v>
      </c>
      <c r="O834" s="22">
        <v>8.9999999999999993E-3</v>
      </c>
      <c r="P834" s="23">
        <v>3.9999999999999998E-7</v>
      </c>
      <c r="Q834" s="20">
        <v>1.47333325642115E-2</v>
      </c>
      <c r="R834" s="22">
        <v>5.5249997036477597E-4</v>
      </c>
      <c r="S834" s="25">
        <f>Q833-Q834</f>
        <v>0.44487314767264252</v>
      </c>
      <c r="T834" s="25">
        <f>R833-R834</f>
        <v>3.9567406002056625E-2</v>
      </c>
      <c r="U834" s="38">
        <f>S834/365</f>
        <v>1.2188305415688837E-3</v>
      </c>
      <c r="V834" s="38">
        <f>T834/365</f>
        <v>1.0840385206042912E-4</v>
      </c>
      <c r="W834" s="38">
        <f>V834*0.92</f>
        <v>9.9731543895594793E-5</v>
      </c>
      <c r="X834" s="25">
        <f>LOOKUP(G834,'Load Factor Adjustment'!$A$2:$A$15,'Load Factor Adjustment'!$D$2:$D$15)</f>
        <v>0.68571428571428572</v>
      </c>
      <c r="Y834" s="38">
        <f>U834*X834</f>
        <v>8.3576951421866308E-4</v>
      </c>
      <c r="Z834" s="38">
        <f>W834*X834</f>
        <v>6.8387344385550711E-5</v>
      </c>
    </row>
    <row r="835" spans="1:26" x14ac:dyDescent="0.25">
      <c r="A835" s="17">
        <v>2018</v>
      </c>
      <c r="B835" s="17">
        <v>3103</v>
      </c>
      <c r="C835" s="18" t="s">
        <v>16</v>
      </c>
      <c r="D835" s="19">
        <v>43497</v>
      </c>
      <c r="E835" s="17">
        <v>8039</v>
      </c>
      <c r="F835" s="18" t="s">
        <v>17</v>
      </c>
      <c r="G835" s="18" t="s">
        <v>18</v>
      </c>
      <c r="H835" s="18" t="s">
        <v>19</v>
      </c>
      <c r="I835" s="17">
        <v>1975</v>
      </c>
      <c r="J835" s="17">
        <v>300</v>
      </c>
      <c r="K835" s="17">
        <v>62</v>
      </c>
      <c r="L835" s="17">
        <v>0.7</v>
      </c>
      <c r="M835" s="20">
        <v>12.09</v>
      </c>
      <c r="N835" s="21">
        <v>2.7999999999999998E-4</v>
      </c>
      <c r="O835" s="22">
        <v>0.60499999999999998</v>
      </c>
      <c r="P835" s="23">
        <v>4.3999999999999999E-5</v>
      </c>
      <c r="Q835" s="20">
        <v>0.22173611081285399</v>
      </c>
      <c r="R835" s="22">
        <v>1.6260648204156399E-2</v>
      </c>
      <c r="S835" s="25"/>
      <c r="T835" s="25"/>
      <c r="U835" s="25"/>
      <c r="V835" s="25"/>
      <c r="W835" s="25"/>
    </row>
    <row r="836" spans="1:26" x14ac:dyDescent="0.25">
      <c r="A836" s="17">
        <v>2018</v>
      </c>
      <c r="B836" s="17">
        <v>3103</v>
      </c>
      <c r="C836" s="18" t="s">
        <v>16</v>
      </c>
      <c r="D836" s="19">
        <v>43497</v>
      </c>
      <c r="E836" s="17">
        <v>8040</v>
      </c>
      <c r="F836" s="18" t="s">
        <v>20</v>
      </c>
      <c r="G836" s="18" t="s">
        <v>18</v>
      </c>
      <c r="H836" s="18" t="s">
        <v>42</v>
      </c>
      <c r="I836" s="17">
        <v>2018</v>
      </c>
      <c r="J836" s="17">
        <v>300</v>
      </c>
      <c r="K836" s="17">
        <v>74</v>
      </c>
      <c r="L836" s="17">
        <v>0.7</v>
      </c>
      <c r="M836" s="20">
        <v>2.74</v>
      </c>
      <c r="N836" s="21">
        <v>3.6000000000000001E-5</v>
      </c>
      <c r="O836" s="22">
        <v>8.9999999999999993E-3</v>
      </c>
      <c r="P836" s="23">
        <v>8.9999999999999996E-7</v>
      </c>
      <c r="Q836" s="20">
        <v>4.7860184566210003E-2</v>
      </c>
      <c r="R836" s="22">
        <v>1.7729165636826301E-4</v>
      </c>
      <c r="S836" s="25">
        <f>Q835-Q836</f>
        <v>0.173875926246644</v>
      </c>
      <c r="T836" s="25">
        <f>R835-R836</f>
        <v>1.6083356547788138E-2</v>
      </c>
      <c r="U836" s="38">
        <f>S836/365</f>
        <v>4.7637240067573697E-4</v>
      </c>
      <c r="V836" s="38">
        <f>T836/365</f>
        <v>4.4063990541885306E-5</v>
      </c>
      <c r="W836" s="38">
        <f>V836*0.92</f>
        <v>4.0538871298534485E-5</v>
      </c>
      <c r="X836" s="25">
        <f>LOOKUP(G836,'Load Factor Adjustment'!$A$2:$A$15,'Load Factor Adjustment'!$D$2:$D$15)</f>
        <v>0.68571428571428572</v>
      </c>
      <c r="Y836" s="38">
        <f>U836*X836</f>
        <v>3.2665536046336252E-4</v>
      </c>
      <c r="Z836" s="38">
        <f>W836*X836</f>
        <v>2.7798083176137934E-5</v>
      </c>
    </row>
    <row r="837" spans="1:26" x14ac:dyDescent="0.25">
      <c r="A837" s="17">
        <v>2019</v>
      </c>
      <c r="B837" s="17">
        <v>3129</v>
      </c>
      <c r="C837" s="18" t="s">
        <v>22</v>
      </c>
      <c r="D837" s="19">
        <v>43497</v>
      </c>
      <c r="E837" s="17">
        <v>8056</v>
      </c>
      <c r="F837" s="18" t="s">
        <v>17</v>
      </c>
      <c r="G837" s="18" t="s">
        <v>18</v>
      </c>
      <c r="H837" s="18" t="s">
        <v>19</v>
      </c>
      <c r="I837" s="17">
        <v>1968</v>
      </c>
      <c r="J837" s="17">
        <v>300</v>
      </c>
      <c r="K837" s="17">
        <v>68</v>
      </c>
      <c r="L837" s="17">
        <v>0.7</v>
      </c>
      <c r="M837" s="20">
        <v>12.09</v>
      </c>
      <c r="N837" s="21">
        <v>2.7999999999999998E-4</v>
      </c>
      <c r="O837" s="22">
        <v>0.60499999999999998</v>
      </c>
      <c r="P837" s="23">
        <v>4.3999999999999999E-5</v>
      </c>
      <c r="Q837" s="20">
        <v>0.24319444411732299</v>
      </c>
      <c r="R837" s="22">
        <v>1.78342593206876E-2</v>
      </c>
      <c r="S837" s="25"/>
      <c r="T837" s="25"/>
      <c r="U837" s="25"/>
      <c r="V837" s="25"/>
      <c r="W837" s="25"/>
    </row>
    <row r="838" spans="1:26" x14ac:dyDescent="0.25">
      <c r="A838" s="17">
        <v>2019</v>
      </c>
      <c r="B838" s="17">
        <v>3129</v>
      </c>
      <c r="C838" s="18" t="s">
        <v>22</v>
      </c>
      <c r="D838" s="19">
        <v>43497</v>
      </c>
      <c r="E838" s="17">
        <v>8057</v>
      </c>
      <c r="F838" s="18" t="s">
        <v>20</v>
      </c>
      <c r="G838" s="18" t="s">
        <v>18</v>
      </c>
      <c r="H838" s="18" t="s">
        <v>42</v>
      </c>
      <c r="I838" s="17">
        <v>2018</v>
      </c>
      <c r="J838" s="17">
        <v>300</v>
      </c>
      <c r="K838" s="17">
        <v>70</v>
      </c>
      <c r="L838" s="17">
        <v>0.7</v>
      </c>
      <c r="M838" s="20">
        <v>2.74</v>
      </c>
      <c r="N838" s="21">
        <v>3.6000000000000001E-5</v>
      </c>
      <c r="O838" s="22">
        <v>8.9999999999999993E-3</v>
      </c>
      <c r="P838" s="23">
        <v>8.9999999999999996E-7</v>
      </c>
      <c r="Q838" s="20">
        <v>4.5273147562631101E-2</v>
      </c>
      <c r="R838" s="22">
        <v>1.677083235916E-4</v>
      </c>
      <c r="S838" s="25">
        <f>Q837-Q838</f>
        <v>0.1979212965546919</v>
      </c>
      <c r="T838" s="25">
        <f>R837-R838</f>
        <v>1.7666550997095999E-2</v>
      </c>
      <c r="U838" s="38">
        <f>S838/365</f>
        <v>5.4225012754710112E-4</v>
      </c>
      <c r="V838" s="38">
        <f>T838/365</f>
        <v>4.8401509581084929E-5</v>
      </c>
      <c r="W838" s="38">
        <f>V838*0.92</f>
        <v>4.4529388814598139E-5</v>
      </c>
      <c r="X838" s="25">
        <f>LOOKUP(G838,'Load Factor Adjustment'!$A$2:$A$15,'Load Factor Adjustment'!$D$2:$D$15)</f>
        <v>0.68571428571428572</v>
      </c>
      <c r="Y838" s="38">
        <f>U838*X838</f>
        <v>3.7182865888944077E-4</v>
      </c>
      <c r="Z838" s="38">
        <f>W838*X838</f>
        <v>3.0534438044295867E-5</v>
      </c>
    </row>
    <row r="839" spans="1:26" x14ac:dyDescent="0.25">
      <c r="A839" s="17">
        <v>2018</v>
      </c>
      <c r="B839" s="17">
        <v>3112</v>
      </c>
      <c r="C839" s="18" t="s">
        <v>27</v>
      </c>
      <c r="D839" s="19">
        <v>43500</v>
      </c>
      <c r="E839" s="17">
        <v>8085</v>
      </c>
      <c r="F839" s="18" t="s">
        <v>17</v>
      </c>
      <c r="G839" s="18" t="s">
        <v>18</v>
      </c>
      <c r="H839" s="18" t="s">
        <v>19</v>
      </c>
      <c r="I839" s="17">
        <v>1975</v>
      </c>
      <c r="J839" s="17">
        <v>250</v>
      </c>
      <c r="K839" s="17">
        <v>45</v>
      </c>
      <c r="L839" s="17">
        <v>0.7</v>
      </c>
      <c r="M839" s="20">
        <v>6.51</v>
      </c>
      <c r="N839" s="21">
        <v>9.7999999999999997E-5</v>
      </c>
      <c r="O839" s="22">
        <v>0.54700000000000004</v>
      </c>
      <c r="P839" s="23">
        <v>4.2400000000000001E-5</v>
      </c>
      <c r="Q839" s="20">
        <v>6.6718750516932504E-2</v>
      </c>
      <c r="R839" s="22">
        <v>9.1649302244165599E-3</v>
      </c>
      <c r="S839" s="25"/>
      <c r="T839" s="25"/>
      <c r="U839" s="25"/>
      <c r="V839" s="25"/>
      <c r="W839" s="25"/>
    </row>
    <row r="840" spans="1:26" x14ac:dyDescent="0.25">
      <c r="A840" s="17">
        <v>2018</v>
      </c>
      <c r="B840" s="17">
        <v>3112</v>
      </c>
      <c r="C840" s="18" t="s">
        <v>27</v>
      </c>
      <c r="D840" s="19">
        <v>43500</v>
      </c>
      <c r="E840" s="17">
        <v>8086</v>
      </c>
      <c r="F840" s="18" t="s">
        <v>20</v>
      </c>
      <c r="G840" s="18" t="s">
        <v>18</v>
      </c>
      <c r="H840" s="18" t="s">
        <v>42</v>
      </c>
      <c r="I840" s="17">
        <v>2017</v>
      </c>
      <c r="J840" s="17">
        <v>250</v>
      </c>
      <c r="K840" s="17">
        <v>39</v>
      </c>
      <c r="L840" s="17">
        <v>0.7</v>
      </c>
      <c r="M840" s="20">
        <v>2.75</v>
      </c>
      <c r="N840" s="21">
        <v>5.7000000000000003E-5</v>
      </c>
      <c r="O840" s="22">
        <v>8.9999999999999993E-3</v>
      </c>
      <c r="P840" s="23">
        <v>9.9999999999999995E-7</v>
      </c>
      <c r="Q840" s="20">
        <v>2.12246813619156E-2</v>
      </c>
      <c r="R840" s="22">
        <v>7.71122642668671E-5</v>
      </c>
      <c r="S840" s="25">
        <f>Q839-Q840</f>
        <v>4.54940691550169E-2</v>
      </c>
      <c r="T840" s="25">
        <f>R839-R840</f>
        <v>9.0878179601496922E-3</v>
      </c>
      <c r="U840" s="38">
        <f>S840/365</f>
        <v>1.2464128535621068E-4</v>
      </c>
      <c r="V840" s="38">
        <f>T840/365</f>
        <v>2.4898131397670391E-5</v>
      </c>
      <c r="W840" s="38">
        <f>V840*0.92</f>
        <v>2.290628088585676E-5</v>
      </c>
      <c r="X840" s="25">
        <f>LOOKUP(G840,'Load Factor Adjustment'!$A$2:$A$15,'Load Factor Adjustment'!$D$2:$D$15)</f>
        <v>0.68571428571428572</v>
      </c>
      <c r="Y840" s="38">
        <f>U840*X840</f>
        <v>8.546830995854447E-5</v>
      </c>
      <c r="Z840" s="38">
        <f>W840*X840</f>
        <v>1.5707164036016064E-5</v>
      </c>
    </row>
    <row r="841" spans="1:26" x14ac:dyDescent="0.25">
      <c r="A841" s="17">
        <v>2017</v>
      </c>
      <c r="B841" s="17">
        <v>3083</v>
      </c>
      <c r="C841" s="18" t="s">
        <v>16</v>
      </c>
      <c r="D841" s="19">
        <v>43502</v>
      </c>
      <c r="E841" s="17">
        <v>8007</v>
      </c>
      <c r="F841" s="18" t="s">
        <v>17</v>
      </c>
      <c r="G841" s="18" t="s">
        <v>37</v>
      </c>
      <c r="H841" s="18" t="s">
        <v>19</v>
      </c>
      <c r="I841" s="17">
        <v>1960</v>
      </c>
      <c r="J841" s="17">
        <v>200</v>
      </c>
      <c r="K841" s="17">
        <v>125</v>
      </c>
      <c r="L841" s="17">
        <v>0.51</v>
      </c>
      <c r="M841" s="20">
        <v>13.02</v>
      </c>
      <c r="N841" s="21">
        <v>2.9999999999999997E-4</v>
      </c>
      <c r="O841" s="22">
        <v>0.55400000000000005</v>
      </c>
      <c r="P841" s="23">
        <v>4.0299999999999997E-5</v>
      </c>
      <c r="Q841" s="20">
        <v>0.233581353675158</v>
      </c>
      <c r="R841" s="22">
        <v>1.45826721812877E-2</v>
      </c>
      <c r="S841" s="25"/>
      <c r="T841" s="25"/>
      <c r="U841" s="25"/>
      <c r="V841" s="25"/>
      <c r="W841" s="25"/>
    </row>
    <row r="842" spans="1:26" x14ac:dyDescent="0.25">
      <c r="A842" s="17">
        <v>2017</v>
      </c>
      <c r="B842" s="17">
        <v>3083</v>
      </c>
      <c r="C842" s="18" t="s">
        <v>16</v>
      </c>
      <c r="D842" s="19">
        <v>43502</v>
      </c>
      <c r="E842" s="17">
        <v>8008</v>
      </c>
      <c r="F842" s="18" t="s">
        <v>20</v>
      </c>
      <c r="G842" s="18" t="s">
        <v>49</v>
      </c>
      <c r="H842" s="18" t="s">
        <v>21</v>
      </c>
      <c r="I842" s="17">
        <v>2017</v>
      </c>
      <c r="J842" s="17">
        <v>200</v>
      </c>
      <c r="K842" s="17">
        <v>130</v>
      </c>
      <c r="L842" s="17">
        <v>0.51</v>
      </c>
      <c r="M842" s="20">
        <v>2.3199999999999998</v>
      </c>
      <c r="N842" s="21">
        <v>3.0000000000000001E-5</v>
      </c>
      <c r="O842" s="22">
        <v>0.112</v>
      </c>
      <c r="P842" s="23">
        <v>7.9999999999999996E-6</v>
      </c>
      <c r="Q842" s="20">
        <v>3.4348543344417198E-2</v>
      </c>
      <c r="R842" s="22">
        <v>1.75396827140462E-3</v>
      </c>
      <c r="S842" s="25">
        <f>Q841-Q842</f>
        <v>0.19923281033074081</v>
      </c>
      <c r="T842" s="25">
        <f>R841-R842</f>
        <v>1.2828703909883079E-2</v>
      </c>
      <c r="U842" s="38">
        <f>S842/365</f>
        <v>5.4584331597463238E-4</v>
      </c>
      <c r="V842" s="38">
        <f>T842/365</f>
        <v>3.5147133999679666E-5</v>
      </c>
      <c r="W842" s="38">
        <f>V842*0.92</f>
        <v>3.2335363279705296E-5</v>
      </c>
      <c r="X842" s="25">
        <f>LOOKUP(G842,'Load Factor Adjustment'!$A$2:$A$15,'Load Factor Adjustment'!$D$2:$D$15)</f>
        <v>0.78431372549019607</v>
      </c>
      <c r="Y842" s="38">
        <f>U842*X842</f>
        <v>4.2811240468598619E-4</v>
      </c>
      <c r="Z842" s="38">
        <f>W842*X842</f>
        <v>2.5361069238984544E-5</v>
      </c>
    </row>
    <row r="843" spans="1:26" x14ac:dyDescent="0.25">
      <c r="A843" s="17">
        <v>2017</v>
      </c>
      <c r="B843" s="17">
        <v>3084</v>
      </c>
      <c r="C843" s="18" t="s">
        <v>16</v>
      </c>
      <c r="D843" s="19">
        <v>43502</v>
      </c>
      <c r="E843" s="17">
        <v>8011</v>
      </c>
      <c r="F843" s="18" t="s">
        <v>17</v>
      </c>
      <c r="G843" s="18" t="s">
        <v>48</v>
      </c>
      <c r="H843" s="18" t="s">
        <v>19</v>
      </c>
      <c r="I843" s="17">
        <v>1963</v>
      </c>
      <c r="J843" s="17">
        <v>200</v>
      </c>
      <c r="K843" s="17">
        <v>125</v>
      </c>
      <c r="L843" s="17">
        <v>0.51</v>
      </c>
      <c r="M843" s="20">
        <v>13.02</v>
      </c>
      <c r="N843" s="21">
        <v>2.9999999999999997E-4</v>
      </c>
      <c r="O843" s="22">
        <v>0.55400000000000005</v>
      </c>
      <c r="P843" s="23">
        <v>4.0299999999999997E-5</v>
      </c>
      <c r="Q843" s="20">
        <v>0.23273809968261999</v>
      </c>
      <c r="R843" s="22">
        <v>1.44693950634232E-2</v>
      </c>
      <c r="S843" s="25"/>
      <c r="T843" s="25"/>
      <c r="U843" s="25"/>
      <c r="V843" s="25"/>
      <c r="W843" s="25"/>
    </row>
    <row r="844" spans="1:26" x14ac:dyDescent="0.25">
      <c r="A844" s="17">
        <v>2017</v>
      </c>
      <c r="B844" s="17">
        <v>3084</v>
      </c>
      <c r="C844" s="18" t="s">
        <v>16</v>
      </c>
      <c r="D844" s="19">
        <v>43502</v>
      </c>
      <c r="E844" s="17">
        <v>8012</v>
      </c>
      <c r="F844" s="18" t="s">
        <v>20</v>
      </c>
      <c r="G844" s="18" t="s">
        <v>48</v>
      </c>
      <c r="H844" s="18" t="s">
        <v>21</v>
      </c>
      <c r="I844" s="17">
        <v>2017</v>
      </c>
      <c r="J844" s="17">
        <v>200</v>
      </c>
      <c r="K844" s="17">
        <v>130</v>
      </c>
      <c r="L844" s="17">
        <v>0.51</v>
      </c>
      <c r="M844" s="20">
        <v>2.3199999999999998</v>
      </c>
      <c r="N844" s="21">
        <v>3.0000000000000001E-5</v>
      </c>
      <c r="O844" s="22">
        <v>0.112</v>
      </c>
      <c r="P844" s="23">
        <v>7.9999999999999996E-6</v>
      </c>
      <c r="Q844" s="20">
        <v>3.4348543344417198E-2</v>
      </c>
      <c r="R844" s="22">
        <v>1.75396827140462E-3</v>
      </c>
      <c r="S844" s="25">
        <f>Q843-Q844</f>
        <v>0.19838955633820279</v>
      </c>
      <c r="T844" s="25">
        <f>R843-R844</f>
        <v>1.2715426792018581E-2</v>
      </c>
      <c r="U844" s="38">
        <f>S844/365</f>
        <v>5.4353303106356927E-4</v>
      </c>
      <c r="V844" s="38">
        <f>T844/365</f>
        <v>3.4836785731557756E-5</v>
      </c>
      <c r="W844" s="38">
        <f>V844*0.92</f>
        <v>3.2049842873033139E-5</v>
      </c>
      <c r="X844" s="25">
        <f>LOOKUP(G844,'Load Factor Adjustment'!$A$2:$A$15,'Load Factor Adjustment'!$D$2:$D$15)</f>
        <v>0.78431372549019607</v>
      </c>
      <c r="Y844" s="38">
        <f>U844*X844</f>
        <v>4.2630041652044645E-4</v>
      </c>
      <c r="Z844" s="38">
        <f>W844*X844</f>
        <v>2.5137131665124031E-5</v>
      </c>
    </row>
    <row r="845" spans="1:26" x14ac:dyDescent="0.25">
      <c r="A845" s="17">
        <v>2017</v>
      </c>
      <c r="B845" s="17">
        <v>3085</v>
      </c>
      <c r="C845" s="18" t="s">
        <v>16</v>
      </c>
      <c r="D845" s="19">
        <v>43502</v>
      </c>
      <c r="E845" s="17">
        <v>8003</v>
      </c>
      <c r="F845" s="18" t="s">
        <v>17</v>
      </c>
      <c r="G845" s="18" t="s">
        <v>37</v>
      </c>
      <c r="H845" s="18" t="s">
        <v>19</v>
      </c>
      <c r="I845" s="17">
        <v>1962</v>
      </c>
      <c r="J845" s="17">
        <v>200</v>
      </c>
      <c r="K845" s="17">
        <v>125</v>
      </c>
      <c r="L845" s="17">
        <v>0.51</v>
      </c>
      <c r="M845" s="20">
        <v>13.02</v>
      </c>
      <c r="N845" s="21">
        <v>2.9999999999999997E-4</v>
      </c>
      <c r="O845" s="22">
        <v>0.55400000000000005</v>
      </c>
      <c r="P845" s="23">
        <v>4.0299999999999997E-5</v>
      </c>
      <c r="Q845" s="20">
        <v>0.233581353675158</v>
      </c>
      <c r="R845" s="22">
        <v>1.45826721812877E-2</v>
      </c>
      <c r="S845" s="25"/>
      <c r="T845" s="25"/>
      <c r="U845" s="25"/>
      <c r="V845" s="25"/>
      <c r="W845" s="25"/>
    </row>
    <row r="846" spans="1:26" x14ac:dyDescent="0.25">
      <c r="A846" s="17">
        <v>2017</v>
      </c>
      <c r="B846" s="17">
        <v>3085</v>
      </c>
      <c r="C846" s="18" t="s">
        <v>16</v>
      </c>
      <c r="D846" s="19">
        <v>43502</v>
      </c>
      <c r="E846" s="17">
        <v>8004</v>
      </c>
      <c r="F846" s="18" t="s">
        <v>20</v>
      </c>
      <c r="G846" s="18" t="s">
        <v>49</v>
      </c>
      <c r="H846" s="18" t="s">
        <v>21</v>
      </c>
      <c r="I846" s="17">
        <v>2017</v>
      </c>
      <c r="J846" s="17">
        <v>200</v>
      </c>
      <c r="K846" s="17">
        <v>130</v>
      </c>
      <c r="L846" s="17">
        <v>0.51</v>
      </c>
      <c r="M846" s="20">
        <v>2.3199999999999998</v>
      </c>
      <c r="N846" s="21">
        <v>3.0000000000000001E-5</v>
      </c>
      <c r="O846" s="22">
        <v>0.112</v>
      </c>
      <c r="P846" s="23">
        <v>7.9999999999999996E-6</v>
      </c>
      <c r="Q846" s="20">
        <v>3.4348543344417198E-2</v>
      </c>
      <c r="R846" s="22">
        <v>1.75396827140462E-3</v>
      </c>
      <c r="S846" s="25">
        <f>Q845-Q846</f>
        <v>0.19923281033074081</v>
      </c>
      <c r="T846" s="25">
        <f>R845-R846</f>
        <v>1.2828703909883079E-2</v>
      </c>
      <c r="U846" s="38">
        <f>S846/365</f>
        <v>5.4584331597463238E-4</v>
      </c>
      <c r="V846" s="38">
        <f>T846/365</f>
        <v>3.5147133999679666E-5</v>
      </c>
      <c r="W846" s="38">
        <f>V846*0.92</f>
        <v>3.2335363279705296E-5</v>
      </c>
      <c r="X846" s="25">
        <f>LOOKUP(G846,'Load Factor Adjustment'!$A$2:$A$15,'Load Factor Adjustment'!$D$2:$D$15)</f>
        <v>0.78431372549019607</v>
      </c>
      <c r="Y846" s="38">
        <f>U846*X846</f>
        <v>4.2811240468598619E-4</v>
      </c>
      <c r="Z846" s="38">
        <f>W846*X846</f>
        <v>2.5361069238984544E-5</v>
      </c>
    </row>
    <row r="847" spans="1:26" x14ac:dyDescent="0.25">
      <c r="A847" s="17">
        <v>2017</v>
      </c>
      <c r="B847" s="17">
        <v>3087</v>
      </c>
      <c r="C847" s="18" t="s">
        <v>16</v>
      </c>
      <c r="D847" s="19">
        <v>43502</v>
      </c>
      <c r="E847" s="17">
        <v>8005</v>
      </c>
      <c r="F847" s="18" t="s">
        <v>17</v>
      </c>
      <c r="G847" s="18" t="s">
        <v>48</v>
      </c>
      <c r="H847" s="18" t="s">
        <v>19</v>
      </c>
      <c r="I847" s="17">
        <v>1963</v>
      </c>
      <c r="J847" s="17">
        <v>200</v>
      </c>
      <c r="K847" s="17">
        <v>125</v>
      </c>
      <c r="L847" s="17">
        <v>0.51</v>
      </c>
      <c r="M847" s="20">
        <v>13.02</v>
      </c>
      <c r="N847" s="21">
        <v>2.9999999999999997E-4</v>
      </c>
      <c r="O847" s="22">
        <v>0.55400000000000005</v>
      </c>
      <c r="P847" s="23">
        <v>4.0299999999999997E-5</v>
      </c>
      <c r="Q847" s="20">
        <v>0.23273809968261999</v>
      </c>
      <c r="R847" s="22">
        <v>1.44693950634232E-2</v>
      </c>
      <c r="S847" s="25"/>
      <c r="T847" s="25"/>
      <c r="U847" s="25"/>
      <c r="V847" s="25"/>
      <c r="W847" s="25"/>
    </row>
    <row r="848" spans="1:26" x14ac:dyDescent="0.25">
      <c r="A848" s="17">
        <v>2017</v>
      </c>
      <c r="B848" s="17">
        <v>3087</v>
      </c>
      <c r="C848" s="18" t="s">
        <v>16</v>
      </c>
      <c r="D848" s="19">
        <v>43502</v>
      </c>
      <c r="E848" s="17">
        <v>8006</v>
      </c>
      <c r="F848" s="18" t="s">
        <v>20</v>
      </c>
      <c r="G848" s="18" t="s">
        <v>48</v>
      </c>
      <c r="H848" s="18" t="s">
        <v>21</v>
      </c>
      <c r="I848" s="17">
        <v>2017</v>
      </c>
      <c r="J848" s="17">
        <v>200</v>
      </c>
      <c r="K848" s="17">
        <v>130</v>
      </c>
      <c r="L848" s="17">
        <v>0.51</v>
      </c>
      <c r="M848" s="20">
        <v>2.3199999999999998</v>
      </c>
      <c r="N848" s="21">
        <v>3.0000000000000001E-5</v>
      </c>
      <c r="O848" s="22">
        <v>0.112</v>
      </c>
      <c r="P848" s="23">
        <v>7.9999999999999996E-6</v>
      </c>
      <c r="Q848" s="20">
        <v>3.4348543344417198E-2</v>
      </c>
      <c r="R848" s="22">
        <v>1.75396827140462E-3</v>
      </c>
      <c r="S848" s="25">
        <f>Q847-Q848</f>
        <v>0.19838955633820279</v>
      </c>
      <c r="T848" s="25">
        <f>R847-R848</f>
        <v>1.2715426792018581E-2</v>
      </c>
      <c r="U848" s="38">
        <f>S848/365</f>
        <v>5.4353303106356927E-4</v>
      </c>
      <c r="V848" s="38">
        <f>T848/365</f>
        <v>3.4836785731557756E-5</v>
      </c>
      <c r="W848" s="38">
        <f>V848*0.92</f>
        <v>3.2049842873033139E-5</v>
      </c>
      <c r="X848" s="25">
        <f>LOOKUP(G848,'Load Factor Adjustment'!$A$2:$A$15,'Load Factor Adjustment'!$D$2:$D$15)</f>
        <v>0.78431372549019607</v>
      </c>
      <c r="Y848" s="38">
        <f>U848*X848</f>
        <v>4.2630041652044645E-4</v>
      </c>
      <c r="Z848" s="38">
        <f>W848*X848</f>
        <v>2.5137131665124031E-5</v>
      </c>
    </row>
    <row r="849" spans="1:26" x14ac:dyDescent="0.25">
      <c r="A849" s="17">
        <v>2019</v>
      </c>
      <c r="B849" s="17">
        <v>3093</v>
      </c>
      <c r="C849" s="18" t="s">
        <v>16</v>
      </c>
      <c r="D849" s="19">
        <v>43503</v>
      </c>
      <c r="E849" s="17">
        <v>7991</v>
      </c>
      <c r="F849" s="18" t="s">
        <v>17</v>
      </c>
      <c r="G849" s="18" t="s">
        <v>18</v>
      </c>
      <c r="H849" s="18" t="s">
        <v>19</v>
      </c>
      <c r="I849" s="17">
        <v>1973</v>
      </c>
      <c r="J849" s="17">
        <v>800</v>
      </c>
      <c r="K849" s="17">
        <v>145</v>
      </c>
      <c r="L849" s="17">
        <v>0.7</v>
      </c>
      <c r="M849" s="20">
        <v>11.16</v>
      </c>
      <c r="N849" s="21">
        <v>2.5999999999999998E-4</v>
      </c>
      <c r="O849" s="22">
        <v>0.39600000000000002</v>
      </c>
      <c r="P849" s="23">
        <v>2.8799999999999999E-5</v>
      </c>
      <c r="Q849" s="20">
        <v>1.27814811348409</v>
      </c>
      <c r="R849" s="22">
        <v>6.6377775595720695E-2</v>
      </c>
      <c r="S849" s="25"/>
      <c r="T849" s="25"/>
      <c r="U849" s="25"/>
      <c r="V849" s="25"/>
      <c r="W849" s="25"/>
    </row>
    <row r="850" spans="1:26" x14ac:dyDescent="0.25">
      <c r="A850" s="17">
        <v>2019</v>
      </c>
      <c r="B850" s="17">
        <v>3093</v>
      </c>
      <c r="C850" s="18" t="s">
        <v>16</v>
      </c>
      <c r="D850" s="19">
        <v>43503</v>
      </c>
      <c r="E850" s="17">
        <v>7992</v>
      </c>
      <c r="F850" s="18" t="s">
        <v>20</v>
      </c>
      <c r="G850" s="18" t="s">
        <v>18</v>
      </c>
      <c r="H850" s="18" t="s">
        <v>42</v>
      </c>
      <c r="I850" s="17">
        <v>2017</v>
      </c>
      <c r="J850" s="17">
        <v>800</v>
      </c>
      <c r="K850" s="17">
        <v>175</v>
      </c>
      <c r="L850" s="17">
        <v>0.7</v>
      </c>
      <c r="M850" s="20">
        <v>0.26</v>
      </c>
      <c r="N850" s="21">
        <v>3.5999999999999998E-6</v>
      </c>
      <c r="O850" s="22">
        <v>8.9999999999999993E-3</v>
      </c>
      <c r="P850" s="23">
        <v>2.9999999999999999E-7</v>
      </c>
      <c r="Q850" s="20">
        <v>2.96419737304119E-2</v>
      </c>
      <c r="R850" s="22">
        <v>1.10185179582051E-3</v>
      </c>
      <c r="S850" s="25">
        <f>Q849-Q850</f>
        <v>1.2485061397536781</v>
      </c>
      <c r="T850" s="25">
        <f>R849-R850</f>
        <v>6.5275923799900187E-2</v>
      </c>
      <c r="U850" s="38">
        <f>S850/365</f>
        <v>3.420564766448433E-3</v>
      </c>
      <c r="V850" s="38">
        <f>T850/365</f>
        <v>1.7883814739698683E-4</v>
      </c>
      <c r="W850" s="38">
        <f>V850*0.92</f>
        <v>1.6453109560522788E-4</v>
      </c>
      <c r="X850" s="25">
        <f>LOOKUP(G850,'Load Factor Adjustment'!$A$2:$A$15,'Load Factor Adjustment'!$D$2:$D$15)</f>
        <v>0.68571428571428572</v>
      </c>
      <c r="Y850" s="38">
        <f>U850*X850</f>
        <v>2.3455301255646396E-3</v>
      </c>
      <c r="Z850" s="38">
        <f>W850*X850</f>
        <v>1.1282132270072769E-4</v>
      </c>
    </row>
    <row r="851" spans="1:26" x14ac:dyDescent="0.25">
      <c r="A851" s="17">
        <v>2019</v>
      </c>
      <c r="B851" s="17">
        <v>3099</v>
      </c>
      <c r="C851" s="18" t="s">
        <v>28</v>
      </c>
      <c r="D851" s="19">
        <v>43507</v>
      </c>
      <c r="E851" s="17">
        <v>8019</v>
      </c>
      <c r="F851" s="18" t="s">
        <v>17</v>
      </c>
      <c r="G851" s="18" t="s">
        <v>18</v>
      </c>
      <c r="H851" s="18" t="s">
        <v>32</v>
      </c>
      <c r="I851" s="17">
        <v>1975</v>
      </c>
      <c r="J851" s="17">
        <v>300</v>
      </c>
      <c r="K851" s="17">
        <v>45</v>
      </c>
      <c r="L851" s="17">
        <v>0.7</v>
      </c>
      <c r="M851" s="20">
        <v>5.26</v>
      </c>
      <c r="N851" s="21">
        <v>9.7999999999999997E-5</v>
      </c>
      <c r="O851" s="22">
        <v>0.48</v>
      </c>
      <c r="P851" s="23">
        <v>3.7200000000000003E-5</v>
      </c>
      <c r="Q851" s="20">
        <v>6.70416675087291E-2</v>
      </c>
      <c r="R851" s="22">
        <v>9.6499996610035707E-3</v>
      </c>
      <c r="S851" s="25"/>
      <c r="T851" s="25"/>
      <c r="U851" s="25"/>
      <c r="V851" s="25"/>
      <c r="W851" s="25"/>
    </row>
    <row r="852" spans="1:26" x14ac:dyDescent="0.25">
      <c r="A852" s="17">
        <v>2019</v>
      </c>
      <c r="B852" s="17">
        <v>3099</v>
      </c>
      <c r="C852" s="18" t="s">
        <v>28</v>
      </c>
      <c r="D852" s="19">
        <v>43507</v>
      </c>
      <c r="E852" s="17">
        <v>8020</v>
      </c>
      <c r="F852" s="18" t="s">
        <v>20</v>
      </c>
      <c r="G852" s="18" t="s">
        <v>18</v>
      </c>
      <c r="H852" s="18" t="s">
        <v>42</v>
      </c>
      <c r="I852" s="17">
        <v>2018</v>
      </c>
      <c r="J852" s="17">
        <v>300</v>
      </c>
      <c r="K852" s="17">
        <v>54</v>
      </c>
      <c r="L852" s="17">
        <v>0.7</v>
      </c>
      <c r="M852" s="20">
        <v>2.74</v>
      </c>
      <c r="N852" s="21">
        <v>3.6000000000000001E-5</v>
      </c>
      <c r="O852" s="22">
        <v>8.9999999999999993E-3</v>
      </c>
      <c r="P852" s="23">
        <v>8.9999999999999996E-7</v>
      </c>
      <c r="Q852" s="20">
        <v>3.4924999548315398E-2</v>
      </c>
      <c r="R852" s="22">
        <v>1.2937499248494899E-4</v>
      </c>
      <c r="S852" s="25">
        <f>Q851-Q852</f>
        <v>3.2116667960413701E-2</v>
      </c>
      <c r="T852" s="25">
        <f>R851-R852</f>
        <v>9.5206246685186225E-3</v>
      </c>
      <c r="U852" s="38">
        <f>S852/365</f>
        <v>8.7990871124421095E-5</v>
      </c>
      <c r="V852" s="38">
        <f>T852/365</f>
        <v>2.6083903201420885E-5</v>
      </c>
      <c r="W852" s="38">
        <f>V852*0.92</f>
        <v>2.3997190945307215E-5</v>
      </c>
      <c r="X852" s="25">
        <f>LOOKUP(G852,'Load Factor Adjustment'!$A$2:$A$15,'Load Factor Adjustment'!$D$2:$D$15)</f>
        <v>0.68571428571428572</v>
      </c>
      <c r="Y852" s="38">
        <f>U852*X852</f>
        <v>6.0336597342460177E-5</v>
      </c>
      <c r="Z852" s="38">
        <f>W852*X852</f>
        <v>1.645521664821066E-5</v>
      </c>
    </row>
    <row r="853" spans="1:26" x14ac:dyDescent="0.25">
      <c r="A853" s="17">
        <v>2019</v>
      </c>
      <c r="B853" s="17">
        <v>3128</v>
      </c>
      <c r="C853" s="18" t="s">
        <v>22</v>
      </c>
      <c r="D853" s="19">
        <v>43511</v>
      </c>
      <c r="E853" s="17">
        <v>8054</v>
      </c>
      <c r="F853" s="18" t="s">
        <v>17</v>
      </c>
      <c r="G853" s="18" t="s">
        <v>18</v>
      </c>
      <c r="H853" s="18" t="s">
        <v>38</v>
      </c>
      <c r="I853" s="17">
        <v>2005</v>
      </c>
      <c r="J853" s="17">
        <v>400</v>
      </c>
      <c r="K853" s="17">
        <v>99</v>
      </c>
      <c r="L853" s="17">
        <v>0.7</v>
      </c>
      <c r="M853" s="20">
        <v>4.75</v>
      </c>
      <c r="N853" s="21">
        <v>7.1000000000000005E-5</v>
      </c>
      <c r="O853" s="22">
        <v>0.192</v>
      </c>
      <c r="P853" s="23">
        <v>1.4100000000000001E-5</v>
      </c>
      <c r="Q853" s="20">
        <v>0.16162666442696599</v>
      </c>
      <c r="R853" s="22">
        <v>9.1409999055383096E-3</v>
      </c>
      <c r="S853" s="25"/>
      <c r="T853" s="25"/>
      <c r="U853" s="25"/>
      <c r="V853" s="25"/>
      <c r="W853" s="25"/>
    </row>
    <row r="854" spans="1:26" x14ac:dyDescent="0.25">
      <c r="A854" s="17">
        <v>2019</v>
      </c>
      <c r="B854" s="17">
        <v>3128</v>
      </c>
      <c r="C854" s="18" t="s">
        <v>22</v>
      </c>
      <c r="D854" s="19">
        <v>43511</v>
      </c>
      <c r="E854" s="17">
        <v>8055</v>
      </c>
      <c r="F854" s="18" t="s">
        <v>20</v>
      </c>
      <c r="G854" s="18" t="s">
        <v>18</v>
      </c>
      <c r="H854" s="18" t="s">
        <v>42</v>
      </c>
      <c r="I854" s="17">
        <v>2017</v>
      </c>
      <c r="J854" s="17">
        <v>400</v>
      </c>
      <c r="K854" s="17">
        <v>114</v>
      </c>
      <c r="L854" s="17">
        <v>0.7</v>
      </c>
      <c r="M854" s="20">
        <v>0.26</v>
      </c>
      <c r="N854" s="21">
        <v>3.9999999999999998E-6</v>
      </c>
      <c r="O854" s="22">
        <v>8.9999999999999993E-3</v>
      </c>
      <c r="P854" s="23">
        <v>3.9999999999999998E-7</v>
      </c>
      <c r="Q854" s="20">
        <v>9.4296291327812497E-3</v>
      </c>
      <c r="R854" s="22">
        <v>3.4481479563979302E-4</v>
      </c>
      <c r="S854" s="25">
        <f>Q853-Q854</f>
        <v>0.15219703529418474</v>
      </c>
      <c r="T854" s="25">
        <f>R853-R854</f>
        <v>8.7961851098985171E-3</v>
      </c>
      <c r="U854" s="38">
        <f>S854/365</f>
        <v>4.1697817888817736E-4</v>
      </c>
      <c r="V854" s="38">
        <f>T854/365</f>
        <v>2.4099137287393199E-5</v>
      </c>
      <c r="W854" s="38">
        <f>V854*0.92</f>
        <v>2.2171206304401746E-5</v>
      </c>
      <c r="X854" s="25">
        <f>LOOKUP(G854,'Load Factor Adjustment'!$A$2:$A$15,'Load Factor Adjustment'!$D$2:$D$15)</f>
        <v>0.68571428571428572</v>
      </c>
      <c r="Y854" s="38">
        <f>U854*X854</f>
        <v>2.8592789409475017E-4</v>
      </c>
      <c r="Z854" s="38">
        <f>W854*X854</f>
        <v>1.5203112894446912E-5</v>
      </c>
    </row>
  </sheetData>
  <autoFilter ref="A1:Z854"/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0"/>
  <sheetViews>
    <sheetView zoomScale="90" zoomScaleNormal="90" workbookViewId="0"/>
  </sheetViews>
  <sheetFormatPr defaultColWidth="8.7109375" defaultRowHeight="15" x14ac:dyDescent="0.25"/>
  <cols>
    <col min="1" max="1" width="14.42578125" bestFit="1" customWidth="1"/>
    <col min="2" max="2" width="19.42578125" bestFit="1" customWidth="1"/>
    <col min="3" max="3" width="11.85546875" bestFit="1" customWidth="1"/>
    <col min="4" max="4" width="17.7109375" bestFit="1" customWidth="1"/>
    <col min="5" max="5" width="13.42578125" bestFit="1" customWidth="1"/>
    <col min="6" max="6" width="17.42578125" bestFit="1" customWidth="1"/>
    <col min="7" max="7" width="23.7109375" bestFit="1" customWidth="1"/>
    <col min="8" max="8" width="14.28515625" bestFit="1" customWidth="1"/>
    <col min="9" max="9" width="20.7109375" bestFit="1" customWidth="1"/>
    <col min="10" max="10" width="24" bestFit="1" customWidth="1"/>
    <col min="11" max="11" width="16.42578125" bestFit="1" customWidth="1"/>
    <col min="12" max="12" width="15.140625" bestFit="1" customWidth="1"/>
    <col min="13" max="13" width="12.140625" bestFit="1" customWidth="1"/>
    <col min="14" max="14" width="13.28515625" bestFit="1" customWidth="1"/>
    <col min="15" max="15" width="16.140625" bestFit="1" customWidth="1"/>
    <col min="16" max="16" width="17.140625" bestFit="1" customWidth="1"/>
    <col min="17" max="17" width="20.28515625" bestFit="1" customWidth="1"/>
    <col min="18" max="18" width="21.42578125" bestFit="1" customWidth="1"/>
    <col min="19" max="19" width="20.42578125" bestFit="1" customWidth="1"/>
    <col min="20" max="20" width="21.5703125" bestFit="1" customWidth="1"/>
    <col min="21" max="21" width="19.5703125" bestFit="1" customWidth="1"/>
    <col min="22" max="22" width="24.5703125" bestFit="1" customWidth="1"/>
    <col min="23" max="23" width="25.28515625" bestFit="1" customWidth="1"/>
    <col min="24" max="24" width="27" bestFit="1" customWidth="1"/>
  </cols>
  <sheetData>
    <row r="1" spans="1:2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3" t="s">
        <v>14</v>
      </c>
      <c r="O1" s="4" t="s">
        <v>73</v>
      </c>
      <c r="P1" s="5" t="s">
        <v>74</v>
      </c>
      <c r="Q1" s="40" t="s">
        <v>63</v>
      </c>
      <c r="R1" s="40" t="s">
        <v>64</v>
      </c>
      <c r="S1" s="40" t="s">
        <v>66</v>
      </c>
      <c r="T1" s="40" t="s">
        <v>65</v>
      </c>
      <c r="U1" s="40" t="s">
        <v>82</v>
      </c>
      <c r="V1" s="40" t="s">
        <v>69</v>
      </c>
      <c r="W1" s="40" t="s">
        <v>68</v>
      </c>
      <c r="X1" s="40" t="s">
        <v>67</v>
      </c>
    </row>
    <row r="2" spans="1:24" x14ac:dyDescent="0.25">
      <c r="A2" s="6">
        <v>2015</v>
      </c>
      <c r="B2" s="6">
        <v>2296</v>
      </c>
      <c r="C2" s="7" t="s">
        <v>28</v>
      </c>
      <c r="D2" s="8">
        <v>42738</v>
      </c>
      <c r="E2" s="6">
        <v>6568</v>
      </c>
      <c r="F2" s="7" t="s">
        <v>17</v>
      </c>
      <c r="G2" s="7" t="s">
        <v>18</v>
      </c>
      <c r="H2" s="6">
        <v>2000</v>
      </c>
      <c r="I2" s="7" t="s">
        <v>32</v>
      </c>
      <c r="J2" s="6">
        <v>449</v>
      </c>
      <c r="K2" s="6">
        <v>92</v>
      </c>
      <c r="L2" s="9">
        <v>0.7</v>
      </c>
      <c r="M2" s="9">
        <v>6.54</v>
      </c>
      <c r="N2" s="11">
        <v>0.55200000000000005</v>
      </c>
      <c r="O2" s="9">
        <v>0.20845240740740742</v>
      </c>
      <c r="P2" s="11">
        <v>1.7594148148148147E-2</v>
      </c>
      <c r="Q2" s="25"/>
      <c r="R2" s="25"/>
    </row>
    <row r="3" spans="1:24" x14ac:dyDescent="0.25">
      <c r="A3" s="6">
        <v>2015</v>
      </c>
      <c r="B3" s="6">
        <v>2296</v>
      </c>
      <c r="C3" s="7" t="s">
        <v>28</v>
      </c>
      <c r="D3" s="8">
        <v>42738</v>
      </c>
      <c r="E3" s="6">
        <v>6569</v>
      </c>
      <c r="F3" s="7" t="s">
        <v>20</v>
      </c>
      <c r="G3" s="7" t="s">
        <v>18</v>
      </c>
      <c r="H3" s="6">
        <v>2014</v>
      </c>
      <c r="I3" s="7" t="s">
        <v>33</v>
      </c>
      <c r="J3" s="6">
        <v>449</v>
      </c>
      <c r="K3" s="6">
        <v>100</v>
      </c>
      <c r="L3" s="9">
        <v>0.7</v>
      </c>
      <c r="M3" s="9">
        <v>2.15</v>
      </c>
      <c r="N3" s="11">
        <v>8.9999999999999993E-3</v>
      </c>
      <c r="O3" s="9">
        <v>7.4486882716049363E-2</v>
      </c>
      <c r="P3" s="11">
        <v>3.1180555555555551E-4</v>
      </c>
      <c r="Q3" s="25">
        <f>O2-O3</f>
        <v>0.13396552469135806</v>
      </c>
      <c r="R3" s="25">
        <f>P2-P3</f>
        <v>1.7282342592592592E-2</v>
      </c>
      <c r="S3" s="38">
        <f>Q3/365</f>
        <v>3.6702883477084401E-4</v>
      </c>
      <c r="T3" s="38">
        <f>R3/365</f>
        <v>4.7348883815322172E-5</v>
      </c>
      <c r="U3" s="38">
        <f>T3*0.92</f>
        <v>4.3560973110096399E-5</v>
      </c>
      <c r="V3" s="25">
        <f>LOOKUP(G3,'Load Factor Adjustment'!$A$20:$A$28,'Load Factor Adjustment'!$D$20:$D$28)</f>
        <v>0.68571428571428572</v>
      </c>
      <c r="W3" s="38">
        <f>S3*V3</f>
        <v>2.5167691527143589E-4</v>
      </c>
      <c r="X3" s="38">
        <f>U3*V3</f>
        <v>2.9870381561208959E-5</v>
      </c>
    </row>
    <row r="4" spans="1:24" x14ac:dyDescent="0.25">
      <c r="A4" s="6">
        <v>2016</v>
      </c>
      <c r="B4" s="6">
        <v>2221</v>
      </c>
      <c r="C4" s="7" t="s">
        <v>25</v>
      </c>
      <c r="D4" s="8">
        <v>42741</v>
      </c>
      <c r="E4" s="6">
        <v>6142</v>
      </c>
      <c r="F4" s="7" t="s">
        <v>17</v>
      </c>
      <c r="G4" s="7" t="s">
        <v>18</v>
      </c>
      <c r="H4" s="6">
        <v>1963</v>
      </c>
      <c r="I4" s="7" t="s">
        <v>19</v>
      </c>
      <c r="J4" s="6">
        <v>200</v>
      </c>
      <c r="K4" s="6">
        <v>65</v>
      </c>
      <c r="L4" s="9">
        <v>0.7</v>
      </c>
      <c r="M4" s="9">
        <v>12.09</v>
      </c>
      <c r="N4" s="10">
        <v>0.60499999999999998</v>
      </c>
      <c r="O4" s="9">
        <v>0.12127314814814814</v>
      </c>
      <c r="P4" s="11">
        <v>6.0686728395061727E-3</v>
      </c>
      <c r="Q4" s="25"/>
      <c r="R4" s="25"/>
    </row>
    <row r="5" spans="1:24" x14ac:dyDescent="0.25">
      <c r="A5" s="6">
        <v>2016</v>
      </c>
      <c r="B5" s="6">
        <v>2221</v>
      </c>
      <c r="C5" s="7" t="s">
        <v>25</v>
      </c>
      <c r="D5" s="8">
        <v>42741</v>
      </c>
      <c r="E5" s="6">
        <v>6143</v>
      </c>
      <c r="F5" s="7" t="s">
        <v>20</v>
      </c>
      <c r="G5" s="7" t="s">
        <v>18</v>
      </c>
      <c r="H5" s="6">
        <v>2015</v>
      </c>
      <c r="I5" s="7" t="s">
        <v>42</v>
      </c>
      <c r="J5" s="6">
        <v>200</v>
      </c>
      <c r="K5" s="6">
        <v>71</v>
      </c>
      <c r="L5" s="9">
        <v>0.7</v>
      </c>
      <c r="M5" s="9">
        <v>2.74</v>
      </c>
      <c r="N5" s="11">
        <v>8.9999999999999993E-3</v>
      </c>
      <c r="O5" s="9">
        <v>3.0021604938271607E-2</v>
      </c>
      <c r="P5" s="11">
        <v>9.8611111111111111E-5</v>
      </c>
      <c r="Q5" s="25">
        <f>O4-O5</f>
        <v>9.1251543209876537E-2</v>
      </c>
      <c r="R5" s="25">
        <f>P4-P5</f>
        <v>5.9700617283950617E-3</v>
      </c>
      <c r="S5" s="38">
        <f>Q5/365</f>
        <v>2.5000422797226451E-4</v>
      </c>
      <c r="T5" s="38">
        <f>R5/365</f>
        <v>1.6356333502452224E-5</v>
      </c>
      <c r="U5" s="38">
        <f>T5*0.92</f>
        <v>1.5047826822256047E-5</v>
      </c>
      <c r="V5" s="25">
        <f>LOOKUP(G5,'Load Factor Adjustment'!$A$20:$A$28,'Load Factor Adjustment'!$D$20:$D$28)</f>
        <v>0.68571428571428572</v>
      </c>
      <c r="W5" s="38">
        <f>S5*V5</f>
        <v>1.7143147060955281E-4</v>
      </c>
      <c r="X5" s="38">
        <f>U5*V5</f>
        <v>1.0318509820975575E-5</v>
      </c>
    </row>
    <row r="6" spans="1:24" x14ac:dyDescent="0.25">
      <c r="A6" s="6">
        <v>2016</v>
      </c>
      <c r="B6" s="6">
        <v>2333</v>
      </c>
      <c r="C6" s="7" t="s">
        <v>28</v>
      </c>
      <c r="D6" s="8">
        <v>42741</v>
      </c>
      <c r="E6" s="6">
        <v>6543</v>
      </c>
      <c r="F6" s="7" t="s">
        <v>17</v>
      </c>
      <c r="G6" s="7" t="s">
        <v>24</v>
      </c>
      <c r="H6" s="6">
        <v>2001</v>
      </c>
      <c r="I6" s="7" t="s">
        <v>32</v>
      </c>
      <c r="J6" s="6">
        <v>800</v>
      </c>
      <c r="K6" s="6">
        <v>108</v>
      </c>
      <c r="L6" s="9">
        <v>0.36</v>
      </c>
      <c r="M6" s="9">
        <v>6.54</v>
      </c>
      <c r="N6" s="11">
        <v>0.30399999999999999</v>
      </c>
      <c r="O6" s="9">
        <v>0.22422857142857144</v>
      </c>
      <c r="P6" s="11">
        <v>1.0422857142857143E-2</v>
      </c>
      <c r="Q6" s="25"/>
      <c r="R6" s="25"/>
    </row>
    <row r="7" spans="1:24" x14ac:dyDescent="0.25">
      <c r="A7" s="6">
        <v>2016</v>
      </c>
      <c r="B7" s="6">
        <v>2333</v>
      </c>
      <c r="C7" s="7" t="s">
        <v>28</v>
      </c>
      <c r="D7" s="8">
        <v>42741</v>
      </c>
      <c r="E7" s="6">
        <v>6544</v>
      </c>
      <c r="F7" s="7" t="s">
        <v>20</v>
      </c>
      <c r="G7" s="7" t="s">
        <v>24</v>
      </c>
      <c r="H7" s="6">
        <v>2015</v>
      </c>
      <c r="I7" s="7" t="s">
        <v>42</v>
      </c>
      <c r="J7" s="6">
        <v>800</v>
      </c>
      <c r="K7" s="6">
        <v>133</v>
      </c>
      <c r="L7" s="9">
        <v>0.36</v>
      </c>
      <c r="M7" s="9">
        <v>0.26</v>
      </c>
      <c r="N7" s="11">
        <v>8.9999999999999993E-3</v>
      </c>
      <c r="O7" s="9">
        <v>1.0977777777777779E-2</v>
      </c>
      <c r="P7" s="11">
        <v>3.7999999999999997E-4</v>
      </c>
      <c r="Q7" s="25">
        <f>O6-O7</f>
        <v>0.21325079365079366</v>
      </c>
      <c r="R7" s="25">
        <f>P6-P7</f>
        <v>1.0042857142857143E-2</v>
      </c>
      <c r="S7" s="38">
        <f>Q7/365</f>
        <v>5.8424874972820182E-4</v>
      </c>
      <c r="T7" s="38">
        <f>R7/365</f>
        <v>2.7514677103718202E-5</v>
      </c>
      <c r="U7" s="38">
        <f>T7*0.92</f>
        <v>2.5313502935420747E-5</v>
      </c>
      <c r="V7" s="25">
        <f>LOOKUP(G7,'Load Factor Adjustment'!$A$20:$A$28,'Load Factor Adjustment'!$D$20:$D$28)</f>
        <v>1.1111111111111112</v>
      </c>
      <c r="W7" s="38">
        <f>S7*V7</f>
        <v>6.4916527747577982E-4</v>
      </c>
      <c r="X7" s="38">
        <f>U7*V7</f>
        <v>2.8126114372689719E-5</v>
      </c>
    </row>
    <row r="8" spans="1:24" x14ac:dyDescent="0.25">
      <c r="A8" s="6">
        <v>2016</v>
      </c>
      <c r="B8" s="6">
        <v>2371</v>
      </c>
      <c r="C8" s="7" t="s">
        <v>28</v>
      </c>
      <c r="D8" s="8">
        <v>42741</v>
      </c>
      <c r="E8" s="6">
        <v>6537</v>
      </c>
      <c r="F8" s="7" t="s">
        <v>17</v>
      </c>
      <c r="G8" s="7" t="s">
        <v>18</v>
      </c>
      <c r="H8" s="6">
        <v>1991</v>
      </c>
      <c r="I8" s="7" t="s">
        <v>19</v>
      </c>
      <c r="J8" s="6">
        <v>750</v>
      </c>
      <c r="K8" s="6">
        <v>88</v>
      </c>
      <c r="L8" s="9">
        <v>0.7</v>
      </c>
      <c r="M8" s="9">
        <v>8.17</v>
      </c>
      <c r="N8" s="10">
        <v>0.497</v>
      </c>
      <c r="O8" s="9">
        <v>0.41606481481481483</v>
      </c>
      <c r="P8" s="11">
        <v>2.5310185185185186E-2</v>
      </c>
      <c r="Q8" s="25"/>
      <c r="R8" s="25"/>
    </row>
    <row r="9" spans="1:24" x14ac:dyDescent="0.25">
      <c r="A9" s="6">
        <v>2016</v>
      </c>
      <c r="B9" s="6">
        <v>2371</v>
      </c>
      <c r="C9" s="7" t="s">
        <v>28</v>
      </c>
      <c r="D9" s="8">
        <v>42741</v>
      </c>
      <c r="E9" s="6">
        <v>6538</v>
      </c>
      <c r="F9" s="7" t="s">
        <v>20</v>
      </c>
      <c r="G9" s="7" t="s">
        <v>18</v>
      </c>
      <c r="H9" s="6">
        <v>2015</v>
      </c>
      <c r="I9" s="7" t="s">
        <v>42</v>
      </c>
      <c r="J9" s="6">
        <v>750</v>
      </c>
      <c r="K9" s="6">
        <v>110</v>
      </c>
      <c r="L9" s="9">
        <v>0.7</v>
      </c>
      <c r="M9" s="9">
        <v>0.26</v>
      </c>
      <c r="N9" s="11">
        <v>8.9999999999999993E-3</v>
      </c>
      <c r="O9" s="9">
        <v>1.6550925925925924E-2</v>
      </c>
      <c r="P9" s="11">
        <v>5.7291666666666656E-4</v>
      </c>
      <c r="Q9" s="25">
        <f>O8-O9</f>
        <v>0.39951388888888889</v>
      </c>
      <c r="R9" s="25">
        <f>P8-P9</f>
        <v>2.473726851851852E-2</v>
      </c>
      <c r="S9" s="38">
        <f>Q9/365</f>
        <v>1.094558599695586E-3</v>
      </c>
      <c r="T9" s="38">
        <f>R9/365</f>
        <v>6.7773338406900053E-5</v>
      </c>
      <c r="U9" s="38">
        <f>T9*0.92</f>
        <v>6.2351471334348057E-5</v>
      </c>
      <c r="V9" s="25">
        <f>LOOKUP(G9,'Load Factor Adjustment'!$A$20:$A$28,'Load Factor Adjustment'!$D$20:$D$28)</f>
        <v>0.68571428571428572</v>
      </c>
      <c r="W9" s="38">
        <f>S9*V9</f>
        <v>7.5055446836268757E-4</v>
      </c>
      <c r="X9" s="38">
        <f>U9*V9</f>
        <v>4.2755294629267238E-5</v>
      </c>
    </row>
    <row r="10" spans="1:24" x14ac:dyDescent="0.25">
      <c r="A10" s="6">
        <v>2016</v>
      </c>
      <c r="B10" s="6">
        <v>2250</v>
      </c>
      <c r="C10" s="7" t="s">
        <v>26</v>
      </c>
      <c r="D10" s="8">
        <v>42744</v>
      </c>
      <c r="E10" s="6">
        <v>6219</v>
      </c>
      <c r="F10" s="7" t="s">
        <v>17</v>
      </c>
      <c r="G10" s="7" t="s">
        <v>18</v>
      </c>
      <c r="H10" s="6">
        <v>1984</v>
      </c>
      <c r="I10" s="7" t="s">
        <v>19</v>
      </c>
      <c r="J10" s="6">
        <v>900</v>
      </c>
      <c r="K10" s="6">
        <v>81</v>
      </c>
      <c r="L10" s="9">
        <v>0.7</v>
      </c>
      <c r="M10" s="9">
        <v>12.09</v>
      </c>
      <c r="N10" s="10">
        <v>0.60499999999999998</v>
      </c>
      <c r="O10" s="9">
        <v>0.6800624999999999</v>
      </c>
      <c r="P10" s="11">
        <v>3.4031249999999999E-2</v>
      </c>
      <c r="Q10" s="25"/>
      <c r="R10" s="25"/>
    </row>
    <row r="11" spans="1:24" x14ac:dyDescent="0.25">
      <c r="A11" s="6">
        <v>2016</v>
      </c>
      <c r="B11" s="6">
        <v>2250</v>
      </c>
      <c r="C11" s="7" t="s">
        <v>26</v>
      </c>
      <c r="D11" s="8">
        <v>42744</v>
      </c>
      <c r="E11" s="6">
        <v>6220</v>
      </c>
      <c r="F11" s="7" t="s">
        <v>20</v>
      </c>
      <c r="G11" s="7" t="s">
        <v>18</v>
      </c>
      <c r="H11" s="6">
        <v>2016</v>
      </c>
      <c r="I11" s="7" t="s">
        <v>42</v>
      </c>
      <c r="J11" s="6">
        <v>900</v>
      </c>
      <c r="K11" s="6">
        <v>100</v>
      </c>
      <c r="L11" s="9">
        <v>0.7</v>
      </c>
      <c r="M11" s="9">
        <v>2.3199999999999998</v>
      </c>
      <c r="N11" s="11">
        <v>0.112</v>
      </c>
      <c r="O11" s="9">
        <v>0.16111111111111107</v>
      </c>
      <c r="P11" s="11">
        <v>7.7777777777777767E-3</v>
      </c>
      <c r="Q11" s="25">
        <f>O10-O11</f>
        <v>0.51895138888888881</v>
      </c>
      <c r="R11" s="25">
        <f>P10-P11</f>
        <v>2.6253472222222223E-2</v>
      </c>
      <c r="S11" s="38">
        <f>Q11/365</f>
        <v>1.4217846270928461E-3</v>
      </c>
      <c r="T11" s="38">
        <f>R11/365</f>
        <v>7.1927321156773217E-5</v>
      </c>
      <c r="U11" s="38">
        <f>T11*0.92</f>
        <v>6.6173135464231363E-5</v>
      </c>
      <c r="V11" s="25">
        <f>LOOKUP(G11,'Load Factor Adjustment'!$A$20:$A$28,'Load Factor Adjustment'!$D$20:$D$28)</f>
        <v>0.68571428571428572</v>
      </c>
      <c r="W11" s="38">
        <f>S11*V11</f>
        <v>9.7493803000652305E-4</v>
      </c>
      <c r="X11" s="38">
        <f>U11*V11</f>
        <v>4.5375864318330081E-5</v>
      </c>
    </row>
    <row r="12" spans="1:24" x14ac:dyDescent="0.25">
      <c r="A12" s="6">
        <v>2016</v>
      </c>
      <c r="B12" s="6">
        <v>2274</v>
      </c>
      <c r="C12" s="7" t="s">
        <v>23</v>
      </c>
      <c r="D12" s="8">
        <v>42745</v>
      </c>
      <c r="E12" s="6">
        <v>6624</v>
      </c>
      <c r="F12" s="7" t="s">
        <v>17</v>
      </c>
      <c r="G12" s="7" t="s">
        <v>18</v>
      </c>
      <c r="H12" s="6">
        <v>1965</v>
      </c>
      <c r="I12" s="7" t="s">
        <v>19</v>
      </c>
      <c r="J12" s="6">
        <v>250</v>
      </c>
      <c r="K12" s="6">
        <v>57</v>
      </c>
      <c r="L12" s="9">
        <v>0.7</v>
      </c>
      <c r="M12" s="9">
        <v>12.09</v>
      </c>
      <c r="N12" s="10">
        <v>0.60499999999999998</v>
      </c>
      <c r="O12" s="9">
        <v>0.13293402777777777</v>
      </c>
      <c r="P12" s="11">
        <v>6.6521990740740743E-3</v>
      </c>
      <c r="Q12" s="25"/>
      <c r="R12" s="25"/>
    </row>
    <row r="13" spans="1:24" x14ac:dyDescent="0.25">
      <c r="A13" s="6">
        <v>2016</v>
      </c>
      <c r="B13" s="6">
        <v>2274</v>
      </c>
      <c r="C13" s="7" t="s">
        <v>23</v>
      </c>
      <c r="D13" s="8">
        <v>42745</v>
      </c>
      <c r="E13" s="6">
        <v>6625</v>
      </c>
      <c r="F13" s="7" t="s">
        <v>20</v>
      </c>
      <c r="G13" s="7" t="s">
        <v>18</v>
      </c>
      <c r="H13" s="6">
        <v>2015</v>
      </c>
      <c r="I13" s="7" t="s">
        <v>42</v>
      </c>
      <c r="J13" s="6">
        <v>250</v>
      </c>
      <c r="K13" s="6">
        <v>65</v>
      </c>
      <c r="L13" s="9">
        <v>0.7</v>
      </c>
      <c r="M13" s="9">
        <v>2.74</v>
      </c>
      <c r="N13" s="11">
        <v>8.9999999999999993E-3</v>
      </c>
      <c r="O13" s="9">
        <v>3.4355709876543211E-2</v>
      </c>
      <c r="P13" s="11">
        <v>1.128472222222222E-4</v>
      </c>
      <c r="Q13" s="25">
        <f>O12-O13</f>
        <v>9.8578317901234558E-2</v>
      </c>
      <c r="R13" s="25">
        <f>P12-P13</f>
        <v>6.5393518518518517E-3</v>
      </c>
      <c r="S13" s="38">
        <f>Q13/365</f>
        <v>2.7007758329105361E-4</v>
      </c>
      <c r="T13" s="38">
        <f>R13/365</f>
        <v>1.7916032470826991E-5</v>
      </c>
      <c r="U13" s="38">
        <f>T13*0.92</f>
        <v>1.6482749873160832E-5</v>
      </c>
      <c r="V13" s="25">
        <f>LOOKUP(G13,'Load Factor Adjustment'!$A$20:$A$28,'Load Factor Adjustment'!$D$20:$D$28)</f>
        <v>0.68571428571428572</v>
      </c>
      <c r="W13" s="38">
        <f>S13*V13</f>
        <v>1.8519605711386533E-4</v>
      </c>
      <c r="X13" s="38">
        <f>U13*V13</f>
        <v>1.1302457055881713E-5</v>
      </c>
    </row>
    <row r="14" spans="1:24" x14ac:dyDescent="0.25">
      <c r="A14" s="6">
        <v>2016</v>
      </c>
      <c r="B14" s="6">
        <v>2275</v>
      </c>
      <c r="C14" s="7" t="s">
        <v>23</v>
      </c>
      <c r="D14" s="8">
        <v>42746</v>
      </c>
      <c r="E14" s="6">
        <v>6622</v>
      </c>
      <c r="F14" s="7" t="s">
        <v>17</v>
      </c>
      <c r="G14" s="7" t="s">
        <v>18</v>
      </c>
      <c r="H14" s="6">
        <v>1974</v>
      </c>
      <c r="I14" s="7" t="s">
        <v>19</v>
      </c>
      <c r="J14" s="6">
        <v>300</v>
      </c>
      <c r="K14" s="6">
        <v>74</v>
      </c>
      <c r="L14" s="9">
        <v>0.7</v>
      </c>
      <c r="M14" s="9">
        <v>12.09</v>
      </c>
      <c r="N14" s="10">
        <v>0.60499999999999998</v>
      </c>
      <c r="O14" s="9">
        <v>0.20709722222222221</v>
      </c>
      <c r="P14" s="11">
        <v>1.0363425925925925E-2</v>
      </c>
      <c r="Q14" s="25"/>
      <c r="R14" s="25"/>
    </row>
    <row r="15" spans="1:24" x14ac:dyDescent="0.25">
      <c r="A15" s="6">
        <v>2016</v>
      </c>
      <c r="B15" s="6">
        <v>2275</v>
      </c>
      <c r="C15" s="7" t="s">
        <v>23</v>
      </c>
      <c r="D15" s="8">
        <v>42746</v>
      </c>
      <c r="E15" s="6">
        <v>6623</v>
      </c>
      <c r="F15" s="7" t="s">
        <v>20</v>
      </c>
      <c r="G15" s="7" t="s">
        <v>18</v>
      </c>
      <c r="H15" s="6">
        <v>2015</v>
      </c>
      <c r="I15" s="7" t="s">
        <v>42</v>
      </c>
      <c r="J15" s="6">
        <v>300</v>
      </c>
      <c r="K15" s="6">
        <v>60</v>
      </c>
      <c r="L15" s="9">
        <v>0.7</v>
      </c>
      <c r="M15" s="9">
        <v>2.74</v>
      </c>
      <c r="N15" s="11">
        <v>8.9999999999999993E-3</v>
      </c>
      <c r="O15" s="9">
        <v>3.8055555555555558E-2</v>
      </c>
      <c r="P15" s="11">
        <v>1.25E-4</v>
      </c>
      <c r="Q15" s="25">
        <f>O14-O15</f>
        <v>0.16904166666666665</v>
      </c>
      <c r="R15" s="25">
        <f>P14-P15</f>
        <v>1.0238425925925925E-2</v>
      </c>
      <c r="S15" s="38">
        <f>Q15/365</f>
        <v>4.6312785388127848E-4</v>
      </c>
      <c r="T15" s="38">
        <f>R15/365</f>
        <v>2.8050481988838151E-5</v>
      </c>
      <c r="U15" s="38">
        <f>T15*0.92</f>
        <v>2.5806443429731102E-5</v>
      </c>
      <c r="V15" s="25">
        <f>LOOKUP(G15,'Load Factor Adjustment'!$A$20:$A$28,'Load Factor Adjustment'!$D$20:$D$28)</f>
        <v>0.68571428571428572</v>
      </c>
      <c r="W15" s="38">
        <f>S15*V15</f>
        <v>3.1757338551859099E-4</v>
      </c>
      <c r="X15" s="38">
        <f>U15*V15</f>
        <v>1.7695846923244184E-5</v>
      </c>
    </row>
    <row r="16" spans="1:24" x14ac:dyDescent="0.25">
      <c r="A16" s="6">
        <v>2016</v>
      </c>
      <c r="B16" s="6">
        <v>2336</v>
      </c>
      <c r="C16" s="7" t="s">
        <v>29</v>
      </c>
      <c r="D16" s="8">
        <v>42746</v>
      </c>
      <c r="E16" s="6">
        <v>6720</v>
      </c>
      <c r="F16" s="7" t="s">
        <v>17</v>
      </c>
      <c r="G16" s="7" t="s">
        <v>18</v>
      </c>
      <c r="H16" s="6">
        <v>1989</v>
      </c>
      <c r="I16" s="7" t="s">
        <v>19</v>
      </c>
      <c r="J16" s="6">
        <v>850</v>
      </c>
      <c r="K16" s="6">
        <v>110</v>
      </c>
      <c r="L16" s="9">
        <v>0.7</v>
      </c>
      <c r="M16" s="9">
        <v>8.17</v>
      </c>
      <c r="N16" s="10">
        <v>0.497</v>
      </c>
      <c r="O16" s="9">
        <v>0.58942515432098752</v>
      </c>
      <c r="P16" s="11">
        <v>3.5856095679012344E-2</v>
      </c>
      <c r="Q16" s="25"/>
      <c r="R16" s="25"/>
    </row>
    <row r="17" spans="1:24" x14ac:dyDescent="0.25">
      <c r="A17" s="6">
        <v>2016</v>
      </c>
      <c r="B17" s="6">
        <v>2336</v>
      </c>
      <c r="C17" s="7" t="s">
        <v>29</v>
      </c>
      <c r="D17" s="8">
        <v>42746</v>
      </c>
      <c r="E17" s="6">
        <v>6721</v>
      </c>
      <c r="F17" s="7" t="s">
        <v>20</v>
      </c>
      <c r="G17" s="7" t="s">
        <v>18</v>
      </c>
      <c r="H17" s="6">
        <v>2016</v>
      </c>
      <c r="I17" s="7" t="s">
        <v>42</v>
      </c>
      <c r="J17" s="6">
        <v>850</v>
      </c>
      <c r="K17" s="6">
        <v>115</v>
      </c>
      <c r="L17" s="9">
        <v>0.7</v>
      </c>
      <c r="M17" s="9">
        <v>0.26</v>
      </c>
      <c r="N17" s="11">
        <v>8.9999999999999993E-3</v>
      </c>
      <c r="O17" s="9">
        <v>1.9610339506172841E-2</v>
      </c>
      <c r="P17" s="11">
        <v>6.7881944444444435E-4</v>
      </c>
      <c r="Q17" s="25">
        <f>O16-O17</f>
        <v>0.56981481481481466</v>
      </c>
      <c r="R17" s="25">
        <f>P16-P17</f>
        <v>3.51772762345679E-2</v>
      </c>
      <c r="S17" s="38">
        <f>Q17/365</f>
        <v>1.5611364789446978E-3</v>
      </c>
      <c r="T17" s="38">
        <f>R17/365</f>
        <v>9.6376099272788774E-5</v>
      </c>
      <c r="U17" s="38">
        <f>T17*0.92</f>
        <v>8.8666011330965674E-5</v>
      </c>
      <c r="V17" s="25">
        <f>LOOKUP(G17,'Load Factor Adjustment'!$A$20:$A$28,'Load Factor Adjustment'!$D$20:$D$28)</f>
        <v>0.68571428571428572</v>
      </c>
      <c r="W17" s="38">
        <f>S17*V17</f>
        <v>1.0704935855620785E-3</v>
      </c>
      <c r="X17" s="38">
        <f>U17*V17</f>
        <v>6.0799550626947892E-5</v>
      </c>
    </row>
    <row r="18" spans="1:24" x14ac:dyDescent="0.25">
      <c r="A18" s="6">
        <v>2016</v>
      </c>
      <c r="B18" s="6">
        <v>2299</v>
      </c>
      <c r="C18" s="7" t="s">
        <v>16</v>
      </c>
      <c r="D18" s="8">
        <v>42747</v>
      </c>
      <c r="E18" s="6">
        <v>6499</v>
      </c>
      <c r="F18" s="7" t="s">
        <v>17</v>
      </c>
      <c r="G18" s="7" t="s">
        <v>18</v>
      </c>
      <c r="H18" s="6">
        <v>2002</v>
      </c>
      <c r="I18" s="7" t="s">
        <v>32</v>
      </c>
      <c r="J18" s="6">
        <v>1500</v>
      </c>
      <c r="K18" s="6">
        <v>110</v>
      </c>
      <c r="L18" s="9">
        <v>0.7</v>
      </c>
      <c r="M18" s="9">
        <v>6.54</v>
      </c>
      <c r="N18" s="11">
        <v>0.30399999999999999</v>
      </c>
      <c r="O18" s="9">
        <v>0.83263888888888871</v>
      </c>
      <c r="P18" s="11">
        <v>3.8703703703703699E-2</v>
      </c>
      <c r="Q18" s="25"/>
      <c r="R18" s="25"/>
    </row>
    <row r="19" spans="1:24" x14ac:dyDescent="0.25">
      <c r="A19" s="6">
        <v>2016</v>
      </c>
      <c r="B19" s="6">
        <v>2299</v>
      </c>
      <c r="C19" s="7" t="s">
        <v>16</v>
      </c>
      <c r="D19" s="8">
        <v>42747</v>
      </c>
      <c r="E19" s="6">
        <v>6500</v>
      </c>
      <c r="F19" s="7" t="s">
        <v>20</v>
      </c>
      <c r="G19" s="7" t="s">
        <v>18</v>
      </c>
      <c r="H19" s="6">
        <v>2015</v>
      </c>
      <c r="I19" s="7" t="s">
        <v>42</v>
      </c>
      <c r="J19" s="6">
        <v>1500</v>
      </c>
      <c r="K19" s="6">
        <v>115</v>
      </c>
      <c r="L19" s="9">
        <v>0.7</v>
      </c>
      <c r="M19" s="9">
        <v>0.26</v>
      </c>
      <c r="N19" s="11">
        <v>8.9999999999999993E-3</v>
      </c>
      <c r="O19" s="9">
        <v>3.4606481481481474E-2</v>
      </c>
      <c r="P19" s="11">
        <v>1.1979166666666664E-3</v>
      </c>
      <c r="Q19" s="25">
        <f>O18-O19</f>
        <v>0.79803240740740722</v>
      </c>
      <c r="R19" s="25">
        <f>P18-P19</f>
        <v>3.7505787037037032E-2</v>
      </c>
      <c r="S19" s="38">
        <f>Q19/365</f>
        <v>2.1863901572805678E-3</v>
      </c>
      <c r="T19" s="38">
        <f>R19/365</f>
        <v>1.0275558092338913E-4</v>
      </c>
      <c r="U19" s="38">
        <f>T19*0.92</f>
        <v>9.4535134449518009E-5</v>
      </c>
      <c r="V19" s="25">
        <f>LOOKUP(G19,'Load Factor Adjustment'!$A$20:$A$28,'Load Factor Adjustment'!$D$20:$D$28)</f>
        <v>0.68571428571428572</v>
      </c>
      <c r="W19" s="38">
        <f>S19*V19</f>
        <v>1.4992389649923893E-3</v>
      </c>
      <c r="X19" s="38">
        <f>U19*V19</f>
        <v>6.4824092193955203E-5</v>
      </c>
    </row>
    <row r="20" spans="1:24" x14ac:dyDescent="0.25">
      <c r="A20" s="6">
        <v>2016</v>
      </c>
      <c r="B20" s="6">
        <v>2300</v>
      </c>
      <c r="C20" s="7" t="s">
        <v>16</v>
      </c>
      <c r="D20" s="8">
        <v>42747</v>
      </c>
      <c r="E20" s="6">
        <v>6493</v>
      </c>
      <c r="F20" s="7" t="s">
        <v>17</v>
      </c>
      <c r="G20" s="7" t="s">
        <v>18</v>
      </c>
      <c r="H20" s="6">
        <v>1969</v>
      </c>
      <c r="I20" s="7" t="s">
        <v>19</v>
      </c>
      <c r="J20" s="6">
        <v>1500</v>
      </c>
      <c r="K20" s="6">
        <v>96</v>
      </c>
      <c r="L20" s="9">
        <v>0.7</v>
      </c>
      <c r="M20" s="9">
        <v>12.09</v>
      </c>
      <c r="N20" s="10">
        <v>0.60499999999999998</v>
      </c>
      <c r="O20" s="9">
        <v>1.3433333333333333</v>
      </c>
      <c r="P20" s="11">
        <v>6.7222222222222225E-2</v>
      </c>
      <c r="Q20" s="25"/>
      <c r="R20" s="25"/>
    </row>
    <row r="21" spans="1:24" x14ac:dyDescent="0.25">
      <c r="A21" s="6">
        <v>2016</v>
      </c>
      <c r="B21" s="6">
        <v>2300</v>
      </c>
      <c r="C21" s="7" t="s">
        <v>16</v>
      </c>
      <c r="D21" s="8">
        <v>42747</v>
      </c>
      <c r="E21" s="6">
        <v>6494</v>
      </c>
      <c r="F21" s="7" t="s">
        <v>20</v>
      </c>
      <c r="G21" s="7" t="s">
        <v>18</v>
      </c>
      <c r="H21" s="6">
        <v>2015</v>
      </c>
      <c r="I21" s="7" t="s">
        <v>42</v>
      </c>
      <c r="J21" s="6">
        <v>1500</v>
      </c>
      <c r="K21" s="6">
        <v>115</v>
      </c>
      <c r="L21" s="9">
        <v>0.7</v>
      </c>
      <c r="M21" s="9">
        <v>0.26</v>
      </c>
      <c r="N21" s="11">
        <v>8.9999999999999993E-3</v>
      </c>
      <c r="O21" s="9">
        <v>3.4606481481481474E-2</v>
      </c>
      <c r="P21" s="11">
        <v>1.1979166666666664E-3</v>
      </c>
      <c r="Q21" s="25">
        <f>O20-O21</f>
        <v>1.3087268518518518</v>
      </c>
      <c r="R21" s="25">
        <f>P20-P21</f>
        <v>6.6024305555555565E-2</v>
      </c>
      <c r="S21" s="38">
        <f>Q21/365</f>
        <v>3.5855530187721965E-3</v>
      </c>
      <c r="T21" s="38">
        <f>R21/365</f>
        <v>1.8088850837138512E-4</v>
      </c>
      <c r="U21" s="38">
        <f>T21*0.92</f>
        <v>1.6641742770167432E-4</v>
      </c>
      <c r="V21" s="25">
        <f>LOOKUP(G21,'Load Factor Adjustment'!$A$20:$A$28,'Load Factor Adjustment'!$D$20:$D$28)</f>
        <v>0.68571428571428572</v>
      </c>
      <c r="W21" s="38">
        <f>S21*V21</f>
        <v>2.4586649271580775E-3</v>
      </c>
      <c r="X21" s="38">
        <f>U21*V21</f>
        <v>1.1411480756686239E-4</v>
      </c>
    </row>
    <row r="22" spans="1:24" x14ac:dyDescent="0.25">
      <c r="A22" s="6">
        <v>2016</v>
      </c>
      <c r="B22" s="6">
        <v>2202</v>
      </c>
      <c r="C22" s="7" t="s">
        <v>23</v>
      </c>
      <c r="D22" s="8">
        <v>42752</v>
      </c>
      <c r="E22" s="6">
        <v>6096</v>
      </c>
      <c r="F22" s="7" t="s">
        <v>17</v>
      </c>
      <c r="G22" s="7" t="s">
        <v>18</v>
      </c>
      <c r="H22" s="6">
        <v>1977</v>
      </c>
      <c r="I22" s="7" t="s">
        <v>19</v>
      </c>
      <c r="J22" s="6">
        <v>200</v>
      </c>
      <c r="K22" s="6">
        <v>72</v>
      </c>
      <c r="L22" s="9">
        <v>0.7</v>
      </c>
      <c r="M22" s="9">
        <v>12.09</v>
      </c>
      <c r="N22" s="10">
        <v>0.60499999999999998</v>
      </c>
      <c r="O22" s="9">
        <v>0.13433333333333333</v>
      </c>
      <c r="P22" s="11">
        <v>6.7222222222222214E-3</v>
      </c>
      <c r="V22" s="25"/>
    </row>
    <row r="23" spans="1:24" x14ac:dyDescent="0.25">
      <c r="A23" s="6">
        <v>2016</v>
      </c>
      <c r="B23" s="6">
        <v>2202</v>
      </c>
      <c r="C23" s="7" t="s">
        <v>23</v>
      </c>
      <c r="D23" s="8">
        <v>42752</v>
      </c>
      <c r="E23" s="6">
        <v>6097</v>
      </c>
      <c r="F23" s="7" t="s">
        <v>20</v>
      </c>
      <c r="G23" s="7" t="s">
        <v>18</v>
      </c>
      <c r="H23" s="6">
        <v>2016</v>
      </c>
      <c r="I23" s="7" t="s">
        <v>42</v>
      </c>
      <c r="J23" s="6">
        <v>200</v>
      </c>
      <c r="K23" s="6">
        <v>77</v>
      </c>
      <c r="L23" s="9">
        <v>0.7</v>
      </c>
      <c r="M23" s="9">
        <v>0.26</v>
      </c>
      <c r="N23" s="11">
        <v>8.9999999999999993E-3</v>
      </c>
      <c r="O23" s="9">
        <v>3.0895061728395063E-3</v>
      </c>
      <c r="P23" s="11">
        <v>1.0694444444444443E-4</v>
      </c>
      <c r="Q23" s="25">
        <f>O22-O23</f>
        <v>0.13124382716049382</v>
      </c>
      <c r="R23" s="25">
        <f>P22-P23</f>
        <v>6.6152777777777772E-3</v>
      </c>
      <c r="S23" s="38">
        <f>Q23/365</f>
        <v>3.5957212920683236E-4</v>
      </c>
      <c r="T23" s="38">
        <f>R23/365</f>
        <v>1.8124048706240485E-5</v>
      </c>
      <c r="U23" s="38">
        <f>T23*0.92</f>
        <v>1.6674124809741247E-5</v>
      </c>
      <c r="V23" s="25">
        <f>LOOKUP(G23,'Load Factor Adjustment'!$A$20:$A$28,'Load Factor Adjustment'!$D$20:$D$28)</f>
        <v>0.68571428571428572</v>
      </c>
      <c r="W23" s="38">
        <f>S23*V23</f>
        <v>2.4656374574182793E-4</v>
      </c>
      <c r="X23" s="38">
        <f>U23*V23</f>
        <v>1.1433685583822569E-5</v>
      </c>
    </row>
    <row r="24" spans="1:24" x14ac:dyDescent="0.25">
      <c r="A24" s="6">
        <v>2016</v>
      </c>
      <c r="B24" s="6">
        <v>2257</v>
      </c>
      <c r="C24" s="7" t="s">
        <v>26</v>
      </c>
      <c r="D24" s="8">
        <v>42753</v>
      </c>
      <c r="E24" s="6">
        <v>6221</v>
      </c>
      <c r="F24" s="7" t="s">
        <v>17</v>
      </c>
      <c r="G24" s="7" t="s">
        <v>18</v>
      </c>
      <c r="H24" s="6">
        <v>1996</v>
      </c>
      <c r="I24" s="7" t="s">
        <v>19</v>
      </c>
      <c r="J24" s="6">
        <v>500</v>
      </c>
      <c r="K24" s="6">
        <v>58</v>
      </c>
      <c r="L24" s="9">
        <v>0.7</v>
      </c>
      <c r="M24" s="9">
        <v>8.17</v>
      </c>
      <c r="N24" s="10">
        <v>0.497</v>
      </c>
      <c r="O24" s="9">
        <v>0.18281635802469134</v>
      </c>
      <c r="P24" s="11">
        <v>1.1121141975308642E-2</v>
      </c>
      <c r="Q24" s="25"/>
      <c r="R24" s="25"/>
    </row>
    <row r="25" spans="1:24" x14ac:dyDescent="0.25">
      <c r="A25" s="6">
        <v>2016</v>
      </c>
      <c r="B25" s="6">
        <v>2257</v>
      </c>
      <c r="C25" s="7" t="s">
        <v>26</v>
      </c>
      <c r="D25" s="8">
        <v>42753</v>
      </c>
      <c r="E25" s="6">
        <v>6222</v>
      </c>
      <c r="F25" s="7" t="s">
        <v>20</v>
      </c>
      <c r="G25" s="7" t="s">
        <v>18</v>
      </c>
      <c r="H25" s="6">
        <v>2016</v>
      </c>
      <c r="I25" s="7" t="s">
        <v>42</v>
      </c>
      <c r="J25" s="6">
        <v>500</v>
      </c>
      <c r="K25" s="6">
        <v>70</v>
      </c>
      <c r="L25" s="9">
        <v>0.7</v>
      </c>
      <c r="M25" s="9">
        <v>2.74</v>
      </c>
      <c r="N25" s="11">
        <v>8.9999999999999993E-3</v>
      </c>
      <c r="O25" s="9">
        <v>7.3996913580246917E-2</v>
      </c>
      <c r="P25" s="11">
        <v>2.4305555555555552E-4</v>
      </c>
      <c r="Q25" s="25">
        <f>O24-O25</f>
        <v>0.10881944444444443</v>
      </c>
      <c r="R25" s="25">
        <f>P24-P25</f>
        <v>1.0878086419753087E-2</v>
      </c>
      <c r="S25" s="38">
        <f>Q25/365</f>
        <v>2.9813546423135457E-4</v>
      </c>
      <c r="T25" s="38">
        <f>R25/365</f>
        <v>2.9802976492474212E-5</v>
      </c>
      <c r="U25" s="38">
        <f>T25*0.92</f>
        <v>2.7418738373076278E-5</v>
      </c>
      <c r="V25" s="25">
        <f>LOOKUP(G25,'Load Factor Adjustment'!$A$20:$A$28,'Load Factor Adjustment'!$D$20:$D$28)</f>
        <v>0.68571428571428572</v>
      </c>
      <c r="W25" s="38">
        <f>S25*V25</f>
        <v>2.0443574690150027E-4</v>
      </c>
      <c r="X25" s="38">
        <f>U25*V25</f>
        <v>1.8801420598680875E-5</v>
      </c>
    </row>
    <row r="26" spans="1:24" x14ac:dyDescent="0.25">
      <c r="A26" s="6">
        <v>2015</v>
      </c>
      <c r="B26" s="6">
        <v>2464</v>
      </c>
      <c r="C26" s="7" t="s">
        <v>16</v>
      </c>
      <c r="D26" s="8">
        <v>42754</v>
      </c>
      <c r="E26" s="6">
        <v>6446</v>
      </c>
      <c r="F26" s="7" t="s">
        <v>17</v>
      </c>
      <c r="G26" s="7" t="s">
        <v>18</v>
      </c>
      <c r="H26" s="6">
        <v>1965</v>
      </c>
      <c r="I26" s="7" t="s">
        <v>19</v>
      </c>
      <c r="J26" s="6">
        <v>350</v>
      </c>
      <c r="K26" s="6">
        <v>89</v>
      </c>
      <c r="L26" s="9">
        <v>0.7</v>
      </c>
      <c r="M26" s="9">
        <v>12.09</v>
      </c>
      <c r="N26" s="10">
        <v>0.60499999999999998</v>
      </c>
      <c r="O26" s="9">
        <v>0.29058912037037038</v>
      </c>
      <c r="P26" s="11">
        <v>1.4541473765432099E-2</v>
      </c>
      <c r="Q26" s="25"/>
      <c r="R26" s="25"/>
    </row>
    <row r="27" spans="1:24" x14ac:dyDescent="0.25">
      <c r="A27" s="6">
        <v>2015</v>
      </c>
      <c r="B27" s="6">
        <v>2464</v>
      </c>
      <c r="C27" s="7" t="s">
        <v>16</v>
      </c>
      <c r="D27" s="8">
        <v>42754</v>
      </c>
      <c r="E27" s="6">
        <v>6447</v>
      </c>
      <c r="F27" s="7" t="s">
        <v>20</v>
      </c>
      <c r="G27" s="7" t="s">
        <v>18</v>
      </c>
      <c r="H27" s="6">
        <v>2016</v>
      </c>
      <c r="I27" s="7" t="s">
        <v>42</v>
      </c>
      <c r="J27" s="6">
        <v>350</v>
      </c>
      <c r="K27" s="6">
        <v>115</v>
      </c>
      <c r="L27" s="9">
        <v>0.7</v>
      </c>
      <c r="M27" s="9">
        <v>0.26</v>
      </c>
      <c r="N27" s="11">
        <v>8.9999999999999993E-3</v>
      </c>
      <c r="O27" s="9">
        <v>8.0748456790123452E-3</v>
      </c>
      <c r="P27" s="11">
        <v>2.7951388888888888E-4</v>
      </c>
      <c r="Q27" s="25">
        <f>O26-O27</f>
        <v>0.28251427469135804</v>
      </c>
      <c r="R27" s="25">
        <f>P26-P27</f>
        <v>1.4261959876543211E-2</v>
      </c>
      <c r="S27" s="38">
        <f>Q27/365</f>
        <v>7.7401171148317274E-4</v>
      </c>
      <c r="T27" s="38">
        <f>R27/365</f>
        <v>3.9073862675460848E-5</v>
      </c>
      <c r="U27" s="38">
        <f>T27*0.92</f>
        <v>3.594795366142398E-5</v>
      </c>
      <c r="V27" s="25">
        <f>LOOKUP(G27,'Load Factor Adjustment'!$A$20:$A$28,'Load Factor Adjustment'!$D$20:$D$28)</f>
        <v>0.68571428571428572</v>
      </c>
      <c r="W27" s="38">
        <f>S27*V27</f>
        <v>5.3075088787417563E-4</v>
      </c>
      <c r="X27" s="38">
        <f>U27*V27</f>
        <v>2.4650025367833586E-5</v>
      </c>
    </row>
    <row r="28" spans="1:24" x14ac:dyDescent="0.25">
      <c r="A28" s="6">
        <v>2016</v>
      </c>
      <c r="B28" s="6">
        <v>2254</v>
      </c>
      <c r="C28" s="7" t="s">
        <v>26</v>
      </c>
      <c r="D28" s="8">
        <v>42760</v>
      </c>
      <c r="E28" s="6">
        <v>6215</v>
      </c>
      <c r="F28" s="7" t="s">
        <v>17</v>
      </c>
      <c r="G28" s="7" t="s">
        <v>18</v>
      </c>
      <c r="H28" s="6">
        <v>1976</v>
      </c>
      <c r="I28" s="7" t="s">
        <v>19</v>
      </c>
      <c r="J28" s="6">
        <v>800</v>
      </c>
      <c r="K28" s="6">
        <v>70</v>
      </c>
      <c r="L28" s="9">
        <v>0.7</v>
      </c>
      <c r="M28" s="9">
        <v>12.09</v>
      </c>
      <c r="N28" s="10">
        <v>0.60499999999999998</v>
      </c>
      <c r="O28" s="9">
        <v>0.52240740740740743</v>
      </c>
      <c r="P28" s="11">
        <v>2.6141975308641974E-2</v>
      </c>
      <c r="Q28" s="25"/>
      <c r="R28" s="25"/>
    </row>
    <row r="29" spans="1:24" x14ac:dyDescent="0.25">
      <c r="A29" s="6">
        <v>2016</v>
      </c>
      <c r="B29" s="6">
        <v>2254</v>
      </c>
      <c r="C29" s="7" t="s">
        <v>26</v>
      </c>
      <c r="D29" s="8">
        <v>42760</v>
      </c>
      <c r="E29" s="6">
        <v>6216</v>
      </c>
      <c r="F29" s="7" t="s">
        <v>20</v>
      </c>
      <c r="G29" s="7" t="s">
        <v>18</v>
      </c>
      <c r="H29" s="6">
        <v>2015</v>
      </c>
      <c r="I29" s="7" t="s">
        <v>42</v>
      </c>
      <c r="J29" s="6">
        <v>800</v>
      </c>
      <c r="K29" s="6">
        <v>85</v>
      </c>
      <c r="L29" s="9">
        <v>0.7</v>
      </c>
      <c r="M29" s="9">
        <v>2.74</v>
      </c>
      <c r="N29" s="11">
        <v>0.112</v>
      </c>
      <c r="O29" s="9">
        <v>0.14376543209876544</v>
      </c>
      <c r="P29" s="11">
        <v>5.8765432098765429E-3</v>
      </c>
      <c r="Q29" s="25">
        <f>O28-O29</f>
        <v>0.37864197530864196</v>
      </c>
      <c r="R29" s="25">
        <f>P28-P29</f>
        <v>2.0265432098765433E-2</v>
      </c>
      <c r="S29" s="38">
        <f>Q29/365</f>
        <v>1.0373752748181972E-3</v>
      </c>
      <c r="T29" s="38">
        <f>R29/365</f>
        <v>5.552173177743954E-5</v>
      </c>
      <c r="U29" s="38">
        <f>T29*0.92</f>
        <v>5.107999323524438E-5</v>
      </c>
      <c r="V29" s="25">
        <f>LOOKUP(G29,'Load Factor Adjustment'!$A$20:$A$28,'Load Factor Adjustment'!$D$20:$D$28)</f>
        <v>0.68571428571428572</v>
      </c>
      <c r="W29" s="38">
        <f>S29*V29</f>
        <v>7.1134304558962097E-4</v>
      </c>
      <c r="X29" s="38">
        <f>U29*V29</f>
        <v>3.5026281075596147E-5</v>
      </c>
    </row>
    <row r="30" spans="1:24" x14ac:dyDescent="0.25">
      <c r="A30" s="6">
        <v>2016</v>
      </c>
      <c r="B30" s="6">
        <v>2266</v>
      </c>
      <c r="C30" s="7" t="s">
        <v>16</v>
      </c>
      <c r="D30" s="8">
        <v>42760</v>
      </c>
      <c r="E30" s="6">
        <v>6338</v>
      </c>
      <c r="F30" s="7" t="s">
        <v>17</v>
      </c>
      <c r="G30" s="7" t="s">
        <v>18</v>
      </c>
      <c r="H30" s="6">
        <v>1990</v>
      </c>
      <c r="I30" s="7" t="s">
        <v>19</v>
      </c>
      <c r="J30" s="6">
        <v>1500</v>
      </c>
      <c r="K30" s="6">
        <v>350</v>
      </c>
      <c r="L30" s="9">
        <v>0.7</v>
      </c>
      <c r="M30" s="9">
        <v>7.6</v>
      </c>
      <c r="N30" s="10">
        <v>0.27400000000000002</v>
      </c>
      <c r="O30" s="9">
        <v>3.0787037037037037</v>
      </c>
      <c r="P30" s="11">
        <v>0.11099537037037038</v>
      </c>
      <c r="Q30" s="25"/>
      <c r="R30" s="25"/>
    </row>
    <row r="31" spans="1:24" x14ac:dyDescent="0.25">
      <c r="A31" s="6">
        <v>2016</v>
      </c>
      <c r="B31" s="6">
        <v>2266</v>
      </c>
      <c r="C31" s="7" t="s">
        <v>16</v>
      </c>
      <c r="D31" s="8">
        <v>42760</v>
      </c>
      <c r="E31" s="6">
        <v>6339</v>
      </c>
      <c r="F31" s="7" t="s">
        <v>20</v>
      </c>
      <c r="G31" s="7" t="s">
        <v>18</v>
      </c>
      <c r="H31" s="6">
        <v>2014</v>
      </c>
      <c r="I31" s="7" t="s">
        <v>42</v>
      </c>
      <c r="J31" s="6">
        <v>1500</v>
      </c>
      <c r="K31" s="6">
        <v>470</v>
      </c>
      <c r="L31" s="9">
        <v>0.7</v>
      </c>
      <c r="M31" s="9">
        <v>0.26</v>
      </c>
      <c r="N31" s="11">
        <v>8.9999999999999993E-3</v>
      </c>
      <c r="O31" s="9">
        <v>0.14143518518518516</v>
      </c>
      <c r="P31" s="11">
        <v>4.8958333333333319E-3</v>
      </c>
      <c r="Q31" s="25">
        <f>O30-O31</f>
        <v>2.9372685185185183</v>
      </c>
      <c r="R31" s="25">
        <f>P30-P31</f>
        <v>0.10609953703703705</v>
      </c>
      <c r="S31" s="38">
        <f>Q31/365</f>
        <v>8.0473110096397765E-3</v>
      </c>
      <c r="T31" s="38">
        <f>R31/365</f>
        <v>2.9068366311517E-4</v>
      </c>
      <c r="U31" s="38">
        <f>T31*0.92</f>
        <v>2.6742897006595644E-4</v>
      </c>
      <c r="V31" s="25">
        <f>LOOKUP(G31,'Load Factor Adjustment'!$A$20:$A$28,'Load Factor Adjustment'!$D$20:$D$28)</f>
        <v>0.68571428571428572</v>
      </c>
      <c r="W31" s="38">
        <f>S31*V31</f>
        <v>5.5181561208958469E-3</v>
      </c>
      <c r="X31" s="38">
        <f>U31*V31</f>
        <v>1.833798651880844E-4</v>
      </c>
    </row>
    <row r="32" spans="1:24" x14ac:dyDescent="0.25">
      <c r="A32" s="6">
        <v>2016</v>
      </c>
      <c r="B32" s="6">
        <v>2253</v>
      </c>
      <c r="C32" s="7" t="s">
        <v>26</v>
      </c>
      <c r="D32" s="8">
        <v>42761</v>
      </c>
      <c r="E32" s="6">
        <v>6217</v>
      </c>
      <c r="F32" s="7" t="s">
        <v>17</v>
      </c>
      <c r="G32" s="7" t="s">
        <v>18</v>
      </c>
      <c r="H32" s="6">
        <v>1997</v>
      </c>
      <c r="I32" s="7" t="s">
        <v>19</v>
      </c>
      <c r="J32" s="6">
        <v>1000</v>
      </c>
      <c r="K32" s="6">
        <v>93</v>
      </c>
      <c r="L32" s="9">
        <v>0.7</v>
      </c>
      <c r="M32" s="9">
        <v>8.17</v>
      </c>
      <c r="N32" s="10">
        <v>0.497</v>
      </c>
      <c r="O32" s="9">
        <v>0.58627314814814802</v>
      </c>
      <c r="P32" s="11">
        <v>3.566435185185185E-2</v>
      </c>
      <c r="Q32" s="25"/>
      <c r="R32" s="25"/>
    </row>
    <row r="33" spans="1:24" x14ac:dyDescent="0.25">
      <c r="A33" s="6">
        <v>2016</v>
      </c>
      <c r="B33" s="6">
        <v>2253</v>
      </c>
      <c r="C33" s="7" t="s">
        <v>26</v>
      </c>
      <c r="D33" s="8">
        <v>42761</v>
      </c>
      <c r="E33" s="6">
        <v>6218</v>
      </c>
      <c r="F33" s="7" t="s">
        <v>20</v>
      </c>
      <c r="G33" s="7" t="s">
        <v>18</v>
      </c>
      <c r="H33" s="6">
        <v>2016</v>
      </c>
      <c r="I33" s="7" t="s">
        <v>42</v>
      </c>
      <c r="J33" s="6">
        <v>1000</v>
      </c>
      <c r="K33" s="6">
        <v>115</v>
      </c>
      <c r="L33" s="9">
        <v>0.7</v>
      </c>
      <c r="M33" s="9">
        <v>2.3199999999999998</v>
      </c>
      <c r="N33" s="11">
        <v>0.112</v>
      </c>
      <c r="O33" s="9">
        <v>0.20586419753086418</v>
      </c>
      <c r="P33" s="11">
        <v>9.9382716049382716E-3</v>
      </c>
      <c r="Q33" s="25">
        <f>O32-O33</f>
        <v>0.38040895061728386</v>
      </c>
      <c r="R33" s="25">
        <f>P32-P33</f>
        <v>2.5726080246913578E-2</v>
      </c>
      <c r="S33" s="38">
        <f>Q33/365</f>
        <v>1.0422163030610516E-3</v>
      </c>
      <c r="T33" s="38">
        <f>R33/365</f>
        <v>7.0482411635379666E-5</v>
      </c>
      <c r="U33" s="38">
        <f>T33*0.92</f>
        <v>6.4843818704549293E-5</v>
      </c>
      <c r="V33" s="25">
        <f>LOOKUP(G33,'Load Factor Adjustment'!$A$20:$A$28,'Load Factor Adjustment'!$D$20:$D$28)</f>
        <v>0.68571428571428572</v>
      </c>
      <c r="W33" s="38">
        <f>S33*V33</f>
        <v>7.1466260781329256E-4</v>
      </c>
      <c r="X33" s="38">
        <f>U33*V33</f>
        <v>4.4464332825976658E-5</v>
      </c>
    </row>
    <row r="34" spans="1:24" x14ac:dyDescent="0.25">
      <c r="A34" s="6">
        <v>2016</v>
      </c>
      <c r="B34" s="6">
        <v>2224</v>
      </c>
      <c r="C34" s="7" t="s">
        <v>25</v>
      </c>
      <c r="D34" s="8">
        <v>42765</v>
      </c>
      <c r="E34" s="6">
        <v>6148</v>
      </c>
      <c r="F34" s="7" t="s">
        <v>17</v>
      </c>
      <c r="G34" s="7" t="s">
        <v>18</v>
      </c>
      <c r="H34" s="6">
        <v>1987</v>
      </c>
      <c r="I34" s="7" t="s">
        <v>19</v>
      </c>
      <c r="J34" s="6">
        <v>800</v>
      </c>
      <c r="K34" s="6">
        <v>63</v>
      </c>
      <c r="L34" s="9">
        <v>0.7</v>
      </c>
      <c r="M34" s="9">
        <v>12.09</v>
      </c>
      <c r="N34" s="10">
        <v>0.60499999999999998</v>
      </c>
      <c r="O34" s="9">
        <v>0.47016666666666668</v>
      </c>
      <c r="P34" s="11">
        <v>2.3527777777777776E-2</v>
      </c>
      <c r="Q34" s="25"/>
      <c r="R34" s="25"/>
    </row>
    <row r="35" spans="1:24" x14ac:dyDescent="0.25">
      <c r="A35" s="6">
        <v>2016</v>
      </c>
      <c r="B35" s="6">
        <v>2224</v>
      </c>
      <c r="C35" s="7" t="s">
        <v>25</v>
      </c>
      <c r="D35" s="8">
        <v>42765</v>
      </c>
      <c r="E35" s="6">
        <v>6149</v>
      </c>
      <c r="F35" s="7" t="s">
        <v>20</v>
      </c>
      <c r="G35" s="7" t="s">
        <v>18</v>
      </c>
      <c r="H35" s="6">
        <v>2016</v>
      </c>
      <c r="I35" s="7" t="s">
        <v>42</v>
      </c>
      <c r="J35" s="6">
        <v>800</v>
      </c>
      <c r="K35" s="6">
        <v>74</v>
      </c>
      <c r="L35" s="9">
        <v>0.7</v>
      </c>
      <c r="M35" s="9">
        <v>2.74</v>
      </c>
      <c r="N35" s="11">
        <v>8.9999999999999993E-3</v>
      </c>
      <c r="O35" s="9">
        <v>0.12516049382716049</v>
      </c>
      <c r="P35" s="11">
        <v>4.1111111111111106E-4</v>
      </c>
      <c r="Q35" s="25">
        <f>O34-O35</f>
        <v>0.34500617283950619</v>
      </c>
      <c r="R35" s="25">
        <f>P34-P35</f>
        <v>2.3116666666666664E-2</v>
      </c>
      <c r="S35" s="38">
        <f>Q35/365</f>
        <v>9.4522239134111285E-4</v>
      </c>
      <c r="T35" s="38">
        <f>R35/365</f>
        <v>6.3333333333333332E-5</v>
      </c>
      <c r="U35" s="38">
        <f>T35*0.92</f>
        <v>5.8266666666666669E-5</v>
      </c>
      <c r="V35" s="25">
        <f>LOOKUP(G35,'Load Factor Adjustment'!$A$20:$A$28,'Load Factor Adjustment'!$D$20:$D$28)</f>
        <v>0.68571428571428572</v>
      </c>
      <c r="W35" s="38">
        <f>S35*V35</f>
        <v>6.4815249691962029E-4</v>
      </c>
      <c r="X35" s="38">
        <f>U35*V35</f>
        <v>3.9954285714285717E-5</v>
      </c>
    </row>
    <row r="36" spans="1:24" x14ac:dyDescent="0.25">
      <c r="A36" s="6">
        <v>2015</v>
      </c>
      <c r="B36" s="6">
        <v>2258</v>
      </c>
      <c r="C36" s="7" t="s">
        <v>27</v>
      </c>
      <c r="D36" s="8">
        <v>42765</v>
      </c>
      <c r="E36" s="6">
        <v>6213</v>
      </c>
      <c r="F36" s="7" t="s">
        <v>17</v>
      </c>
      <c r="G36" s="7" t="s">
        <v>18</v>
      </c>
      <c r="H36" s="6">
        <v>1973</v>
      </c>
      <c r="I36" s="7" t="s">
        <v>19</v>
      </c>
      <c r="J36" s="6">
        <v>120</v>
      </c>
      <c r="K36" s="6">
        <v>115</v>
      </c>
      <c r="L36" s="9">
        <v>0.7</v>
      </c>
      <c r="M36" s="9">
        <v>12.09</v>
      </c>
      <c r="N36" s="10">
        <v>0.60499999999999998</v>
      </c>
      <c r="O36" s="9">
        <v>0.12873611111111111</v>
      </c>
      <c r="P36" s="11">
        <v>6.4421296296296301E-3</v>
      </c>
      <c r="Q36" s="25"/>
      <c r="R36" s="25"/>
    </row>
    <row r="37" spans="1:24" x14ac:dyDescent="0.25">
      <c r="A37" s="6">
        <v>2015</v>
      </c>
      <c r="B37" s="6">
        <v>2258</v>
      </c>
      <c r="C37" s="7" t="s">
        <v>27</v>
      </c>
      <c r="D37" s="8">
        <v>42765</v>
      </c>
      <c r="E37" s="6">
        <v>6214</v>
      </c>
      <c r="F37" s="7" t="s">
        <v>20</v>
      </c>
      <c r="G37" s="7" t="s">
        <v>18</v>
      </c>
      <c r="H37" s="6">
        <v>2015</v>
      </c>
      <c r="I37" s="7" t="s">
        <v>42</v>
      </c>
      <c r="J37" s="6">
        <v>120</v>
      </c>
      <c r="K37" s="6">
        <v>115</v>
      </c>
      <c r="L37" s="9">
        <v>0.7</v>
      </c>
      <c r="M37" s="9">
        <v>0.26</v>
      </c>
      <c r="N37" s="11">
        <v>8.9999999999999993E-3</v>
      </c>
      <c r="O37" s="9">
        <v>2.7685185185185182E-3</v>
      </c>
      <c r="P37" s="11">
        <v>9.5833333333333336E-5</v>
      </c>
      <c r="Q37" s="25">
        <f>O36-O37</f>
        <v>0.12596759259259258</v>
      </c>
      <c r="R37" s="25">
        <f>P36-P37</f>
        <v>6.3462962962962969E-3</v>
      </c>
      <c r="S37" s="38">
        <f>Q37/365</f>
        <v>3.451166920345002E-4</v>
      </c>
      <c r="T37" s="38">
        <f>R37/365</f>
        <v>1.73871131405378E-5</v>
      </c>
      <c r="U37" s="38">
        <f>T37*0.92</f>
        <v>1.5996144089294777E-5</v>
      </c>
      <c r="V37" s="25">
        <f>LOOKUP(G37,'Load Factor Adjustment'!$A$20:$A$28,'Load Factor Adjustment'!$D$20:$D$28)</f>
        <v>0.68571428571428572</v>
      </c>
      <c r="W37" s="38">
        <f>S37*V37</f>
        <v>2.3665144596651442E-4</v>
      </c>
      <c r="X37" s="38">
        <f>U37*V37</f>
        <v>1.0968784518373561E-5</v>
      </c>
    </row>
    <row r="38" spans="1:24" x14ac:dyDescent="0.25">
      <c r="A38" s="6">
        <v>2016</v>
      </c>
      <c r="B38" s="6">
        <v>2287</v>
      </c>
      <c r="C38" s="7" t="s">
        <v>16</v>
      </c>
      <c r="D38" s="8">
        <v>42765</v>
      </c>
      <c r="E38" s="6">
        <v>6602</v>
      </c>
      <c r="F38" s="7" t="s">
        <v>17</v>
      </c>
      <c r="G38" s="7" t="s">
        <v>18</v>
      </c>
      <c r="H38" s="6">
        <v>1978</v>
      </c>
      <c r="I38" s="7" t="s">
        <v>19</v>
      </c>
      <c r="J38" s="6">
        <v>550</v>
      </c>
      <c r="K38" s="6">
        <v>100</v>
      </c>
      <c r="L38" s="9">
        <v>0.7</v>
      </c>
      <c r="M38" s="9">
        <v>12.09</v>
      </c>
      <c r="N38" s="10">
        <v>0.60499999999999998</v>
      </c>
      <c r="O38" s="9">
        <v>0.51307870370370368</v>
      </c>
      <c r="P38" s="11">
        <v>2.5675154320987655E-2</v>
      </c>
      <c r="Q38" s="25"/>
      <c r="R38" s="25"/>
    </row>
    <row r="39" spans="1:24" x14ac:dyDescent="0.25">
      <c r="A39" s="6">
        <v>2016</v>
      </c>
      <c r="B39" s="6">
        <v>2287</v>
      </c>
      <c r="C39" s="7" t="s">
        <v>16</v>
      </c>
      <c r="D39" s="8">
        <v>42765</v>
      </c>
      <c r="E39" s="6">
        <v>6603</v>
      </c>
      <c r="F39" s="7" t="s">
        <v>20</v>
      </c>
      <c r="G39" s="7" t="s">
        <v>18</v>
      </c>
      <c r="H39" s="6">
        <v>2016</v>
      </c>
      <c r="I39" s="7" t="s">
        <v>42</v>
      </c>
      <c r="J39" s="6">
        <v>550</v>
      </c>
      <c r="K39" s="6">
        <v>125</v>
      </c>
      <c r="L39" s="9">
        <v>0.7</v>
      </c>
      <c r="M39" s="9">
        <v>2.3199999999999998</v>
      </c>
      <c r="N39" s="11">
        <v>0.112</v>
      </c>
      <c r="O39" s="9">
        <v>0.12307098765432097</v>
      </c>
      <c r="P39" s="11">
        <v>5.9413580246913582E-3</v>
      </c>
      <c r="Q39" s="25">
        <f>O38-O39</f>
        <v>0.39000771604938272</v>
      </c>
      <c r="R39" s="25">
        <f>P38-P39</f>
        <v>1.9733796296296298E-2</v>
      </c>
      <c r="S39" s="38">
        <f>Q39/365</f>
        <v>1.0685142905462539E-3</v>
      </c>
      <c r="T39" s="38">
        <f>R39/365</f>
        <v>5.4065195332318623E-5</v>
      </c>
      <c r="U39" s="38">
        <f>T39*0.92</f>
        <v>4.9739979705733138E-5</v>
      </c>
      <c r="V39" s="25">
        <f>LOOKUP(G39,'Load Factor Adjustment'!$A$20:$A$28,'Load Factor Adjustment'!$D$20:$D$28)</f>
        <v>0.68571428571428572</v>
      </c>
      <c r="W39" s="38">
        <f>S39*V39</f>
        <v>7.3269551351743127E-4</v>
      </c>
      <c r="X39" s="38">
        <f>U39*V39</f>
        <v>3.4107414655359864E-5</v>
      </c>
    </row>
    <row r="40" spans="1:24" x14ac:dyDescent="0.25">
      <c r="A40" s="6">
        <v>2016</v>
      </c>
      <c r="B40" s="6">
        <v>2437</v>
      </c>
      <c r="C40" s="7" t="s">
        <v>27</v>
      </c>
      <c r="D40" s="8">
        <v>42766</v>
      </c>
      <c r="E40" s="6">
        <v>6268</v>
      </c>
      <c r="F40" s="7" t="s">
        <v>17</v>
      </c>
      <c r="G40" s="7" t="s">
        <v>18</v>
      </c>
      <c r="H40" s="6">
        <v>1981</v>
      </c>
      <c r="I40" s="7" t="s">
        <v>19</v>
      </c>
      <c r="J40" s="6">
        <v>365</v>
      </c>
      <c r="K40" s="6">
        <v>80</v>
      </c>
      <c r="L40" s="9">
        <v>0.7</v>
      </c>
      <c r="M40" s="9">
        <v>12.09</v>
      </c>
      <c r="N40" s="10">
        <v>0.60499999999999998</v>
      </c>
      <c r="O40" s="9">
        <v>0.27239814814814817</v>
      </c>
      <c r="P40" s="11">
        <v>1.3631172839506172E-2</v>
      </c>
      <c r="Q40" s="25"/>
      <c r="R40" s="25"/>
    </row>
    <row r="41" spans="1:24" x14ac:dyDescent="0.25">
      <c r="A41" s="6">
        <v>2016</v>
      </c>
      <c r="B41" s="6">
        <v>2437</v>
      </c>
      <c r="C41" s="7" t="s">
        <v>27</v>
      </c>
      <c r="D41" s="8">
        <v>42766</v>
      </c>
      <c r="E41" s="6">
        <v>6269</v>
      </c>
      <c r="F41" s="7" t="s">
        <v>20</v>
      </c>
      <c r="G41" s="7" t="s">
        <v>18</v>
      </c>
      <c r="H41" s="6">
        <v>2014</v>
      </c>
      <c r="I41" s="7" t="s">
        <v>42</v>
      </c>
      <c r="J41" s="6">
        <v>365</v>
      </c>
      <c r="K41" s="6">
        <v>54</v>
      </c>
      <c r="L41" s="9">
        <v>0.7</v>
      </c>
      <c r="M41" s="9">
        <v>2.74</v>
      </c>
      <c r="N41" s="11">
        <v>8.9999999999999993E-3</v>
      </c>
      <c r="O41" s="9">
        <v>4.1670833333333338E-2</v>
      </c>
      <c r="P41" s="11">
        <v>1.3687499999999998E-4</v>
      </c>
      <c r="Q41" s="25">
        <f>O40-O41</f>
        <v>0.23072731481481484</v>
      </c>
      <c r="R41" s="25">
        <f>P40-P41</f>
        <v>1.3494297839506172E-2</v>
      </c>
      <c r="S41" s="38">
        <f>Q41/365</f>
        <v>6.3212962962962973E-4</v>
      </c>
      <c r="T41" s="38">
        <f>R41/365</f>
        <v>3.6970679012345679E-5</v>
      </c>
      <c r="U41" s="38">
        <f>T41*0.92</f>
        <v>3.4013024691358029E-5</v>
      </c>
      <c r="V41" s="25">
        <f>LOOKUP(G41,'Load Factor Adjustment'!$A$20:$A$28,'Load Factor Adjustment'!$D$20:$D$28)</f>
        <v>0.68571428571428572</v>
      </c>
      <c r="W41" s="38">
        <f>S41*V41</f>
        <v>4.3346031746031751E-4</v>
      </c>
      <c r="X41" s="38">
        <f>U41*V41</f>
        <v>2.3323216931216934E-5</v>
      </c>
    </row>
    <row r="42" spans="1:24" x14ac:dyDescent="0.25">
      <c r="A42" s="6">
        <v>2016</v>
      </c>
      <c r="B42" s="6">
        <v>2388</v>
      </c>
      <c r="C42" s="7" t="s">
        <v>16</v>
      </c>
      <c r="D42" s="8">
        <v>42767</v>
      </c>
      <c r="E42" s="6">
        <v>6513</v>
      </c>
      <c r="F42" s="7" t="s">
        <v>17</v>
      </c>
      <c r="G42" s="7" t="s">
        <v>18</v>
      </c>
      <c r="H42" s="6">
        <v>1980</v>
      </c>
      <c r="I42" s="7" t="s">
        <v>19</v>
      </c>
      <c r="J42" s="6">
        <v>400</v>
      </c>
      <c r="K42" s="6">
        <v>153</v>
      </c>
      <c r="L42" s="9">
        <v>0.7</v>
      </c>
      <c r="M42" s="9">
        <v>10.23</v>
      </c>
      <c r="N42" s="10">
        <v>0.39600000000000002</v>
      </c>
      <c r="O42" s="9">
        <v>0.48308333333333336</v>
      </c>
      <c r="P42" s="11">
        <v>1.8699999999999998E-2</v>
      </c>
      <c r="Q42" s="25"/>
      <c r="R42" s="25"/>
    </row>
    <row r="43" spans="1:24" x14ac:dyDescent="0.25">
      <c r="A43" s="6">
        <v>2016</v>
      </c>
      <c r="B43" s="6">
        <v>2388</v>
      </c>
      <c r="C43" s="7" t="s">
        <v>16</v>
      </c>
      <c r="D43" s="8">
        <v>42767</v>
      </c>
      <c r="E43" s="6">
        <v>6514</v>
      </c>
      <c r="F43" s="7" t="s">
        <v>20</v>
      </c>
      <c r="G43" s="7" t="s">
        <v>18</v>
      </c>
      <c r="H43" s="6">
        <v>2016</v>
      </c>
      <c r="I43" s="7" t="s">
        <v>42</v>
      </c>
      <c r="J43" s="6">
        <v>400</v>
      </c>
      <c r="K43" s="6">
        <v>125</v>
      </c>
      <c r="L43" s="9">
        <v>0.7</v>
      </c>
      <c r="M43" s="9">
        <v>2.3199999999999998</v>
      </c>
      <c r="N43" s="11">
        <v>0.112</v>
      </c>
      <c r="O43" s="9">
        <v>8.9506172839506168E-2</v>
      </c>
      <c r="P43" s="11">
        <v>4.3209876543209872E-3</v>
      </c>
      <c r="Q43" s="25">
        <f>O42-O43</f>
        <v>0.39357716049382718</v>
      </c>
      <c r="R43" s="25">
        <f>P42-P43</f>
        <v>1.437901234567901E-2</v>
      </c>
      <c r="S43" s="38">
        <f>Q43/365</f>
        <v>1.0782935903940472E-3</v>
      </c>
      <c r="T43" s="38">
        <f>R43/365</f>
        <v>3.9394554371723314E-5</v>
      </c>
      <c r="U43" s="38">
        <f>T43*0.92</f>
        <v>3.6242990021985449E-5</v>
      </c>
      <c r="V43" s="25">
        <f>LOOKUP(G43,'Load Factor Adjustment'!$A$20:$A$28,'Load Factor Adjustment'!$D$20:$D$28)</f>
        <v>0.68571428571428572</v>
      </c>
      <c r="W43" s="38">
        <f>S43*V43</f>
        <v>7.3940131912734661E-4</v>
      </c>
      <c r="X43" s="38">
        <f>U43*V43</f>
        <v>2.4852336015075737E-5</v>
      </c>
    </row>
    <row r="44" spans="1:24" x14ac:dyDescent="0.25">
      <c r="A44" s="6">
        <v>2015</v>
      </c>
      <c r="B44" s="6">
        <v>2218</v>
      </c>
      <c r="C44" s="7" t="s">
        <v>16</v>
      </c>
      <c r="D44" s="8">
        <v>42772</v>
      </c>
      <c r="E44" s="6">
        <v>6099</v>
      </c>
      <c r="F44" s="7" t="s">
        <v>17</v>
      </c>
      <c r="G44" s="7" t="s">
        <v>35</v>
      </c>
      <c r="H44" s="6">
        <v>1982</v>
      </c>
      <c r="I44" s="7" t="s">
        <v>19</v>
      </c>
      <c r="J44" s="6">
        <v>1100</v>
      </c>
      <c r="K44" s="6">
        <v>220</v>
      </c>
      <c r="L44" s="9">
        <v>0.7</v>
      </c>
      <c r="M44" s="9">
        <v>10.23</v>
      </c>
      <c r="N44" s="10">
        <v>0.39600000000000002</v>
      </c>
      <c r="O44" s="9">
        <v>1.9102314814814816</v>
      </c>
      <c r="P44" s="11">
        <v>7.3944444444444452E-2</v>
      </c>
      <c r="Q44" s="25"/>
      <c r="R44" s="25"/>
    </row>
    <row r="45" spans="1:24" x14ac:dyDescent="0.25">
      <c r="A45" s="6">
        <v>2015</v>
      </c>
      <c r="B45" s="6">
        <v>2218</v>
      </c>
      <c r="C45" s="7" t="s">
        <v>16</v>
      </c>
      <c r="D45" s="8">
        <v>42772</v>
      </c>
      <c r="E45" s="6">
        <v>6115</v>
      </c>
      <c r="F45" s="7" t="s">
        <v>20</v>
      </c>
      <c r="G45" s="7" t="s">
        <v>35</v>
      </c>
      <c r="H45" s="6">
        <v>2016</v>
      </c>
      <c r="I45" s="7" t="s">
        <v>42</v>
      </c>
      <c r="J45" s="6">
        <v>1100</v>
      </c>
      <c r="K45" s="6">
        <v>295</v>
      </c>
      <c r="L45" s="9">
        <v>0.7</v>
      </c>
      <c r="M45" s="9">
        <v>0.26</v>
      </c>
      <c r="N45" s="11">
        <v>8.9999999999999993E-3</v>
      </c>
      <c r="O45" s="9">
        <v>6.5100308641975302E-2</v>
      </c>
      <c r="P45" s="11">
        <v>2.2534722222222222E-3</v>
      </c>
      <c r="Q45" s="25">
        <f>O44-O45</f>
        <v>1.8451311728395063</v>
      </c>
      <c r="R45" s="25">
        <f>P44-P45</f>
        <v>7.1690972222222232E-2</v>
      </c>
      <c r="S45" s="38">
        <f>Q45/365</f>
        <v>5.055153898190428E-3</v>
      </c>
      <c r="T45" s="38">
        <f>R45/365</f>
        <v>1.9641362252663624E-4</v>
      </c>
      <c r="U45" s="38">
        <f>T45*0.92</f>
        <v>1.8070053272450535E-4</v>
      </c>
      <c r="V45" s="25">
        <f>LOOKUP(G45,'Load Factor Adjustment'!$A$20:$A$28,'Load Factor Adjustment'!$D$20:$D$28)</f>
        <v>0.62857142857142867</v>
      </c>
      <c r="W45" s="38">
        <f>S45*V45</f>
        <v>3.1775253074339837E-3</v>
      </c>
      <c r="X45" s="38">
        <f>U45*V45</f>
        <v>1.1358319199826052E-4</v>
      </c>
    </row>
    <row r="46" spans="1:24" x14ac:dyDescent="0.25">
      <c r="A46" s="6">
        <v>2016</v>
      </c>
      <c r="B46" s="6">
        <v>2357</v>
      </c>
      <c r="C46" s="7" t="s">
        <v>26</v>
      </c>
      <c r="D46" s="8">
        <v>42781</v>
      </c>
      <c r="E46" s="6">
        <v>6272</v>
      </c>
      <c r="F46" s="7" t="s">
        <v>17</v>
      </c>
      <c r="G46" s="7" t="s">
        <v>18</v>
      </c>
      <c r="H46" s="6">
        <v>1998</v>
      </c>
      <c r="I46" s="7" t="s">
        <v>32</v>
      </c>
      <c r="J46" s="6">
        <v>1000</v>
      </c>
      <c r="K46" s="6">
        <v>99</v>
      </c>
      <c r="L46" s="9">
        <v>0.7</v>
      </c>
      <c r="M46" s="9">
        <v>6.54</v>
      </c>
      <c r="N46" s="11">
        <v>0.55200000000000005</v>
      </c>
      <c r="O46" s="9">
        <v>0.49958333333333332</v>
      </c>
      <c r="P46" s="11">
        <v>4.2166666666666672E-2</v>
      </c>
      <c r="Q46" s="25"/>
      <c r="R46" s="25"/>
    </row>
    <row r="47" spans="1:24" x14ac:dyDescent="0.25">
      <c r="A47" s="6">
        <v>2016</v>
      </c>
      <c r="B47" s="6">
        <v>2357</v>
      </c>
      <c r="C47" s="7" t="s">
        <v>26</v>
      </c>
      <c r="D47" s="8">
        <v>42781</v>
      </c>
      <c r="E47" s="6">
        <v>6769</v>
      </c>
      <c r="F47" s="7" t="s">
        <v>20</v>
      </c>
      <c r="G47" s="7" t="s">
        <v>18</v>
      </c>
      <c r="H47" s="6">
        <v>2016</v>
      </c>
      <c r="I47" s="7" t="s">
        <v>42</v>
      </c>
      <c r="J47" s="6">
        <v>1000</v>
      </c>
      <c r="K47" s="6">
        <v>115</v>
      </c>
      <c r="L47" s="9">
        <v>0.7</v>
      </c>
      <c r="M47" s="9">
        <v>2.3199999999999998</v>
      </c>
      <c r="N47" s="11">
        <v>0.112</v>
      </c>
      <c r="O47" s="9">
        <v>0.20586419753086418</v>
      </c>
      <c r="P47" s="11">
        <v>9.9382716049382716E-3</v>
      </c>
      <c r="Q47" s="25">
        <f>O46-O47</f>
        <v>0.29371913580246911</v>
      </c>
      <c r="R47" s="25">
        <f>P46-P47</f>
        <v>3.22283950617284E-2</v>
      </c>
      <c r="S47" s="38">
        <f>Q47/365</f>
        <v>8.0470996110265506E-4</v>
      </c>
      <c r="T47" s="38">
        <f>R47/365</f>
        <v>8.8296972771858626E-5</v>
      </c>
      <c r="U47" s="38">
        <f>T47*0.92</f>
        <v>8.1233214950109944E-5</v>
      </c>
      <c r="V47" s="25">
        <f>LOOKUP(G47,'Load Factor Adjustment'!$A$20:$A$28,'Load Factor Adjustment'!$D$20:$D$28)</f>
        <v>0.68571428571428572</v>
      </c>
      <c r="W47" s="38">
        <f>S47*V47</f>
        <v>5.5180111618467775E-4</v>
      </c>
      <c r="X47" s="38">
        <f>U47*V47</f>
        <v>5.5702775965789673E-5</v>
      </c>
    </row>
    <row r="48" spans="1:24" x14ac:dyDescent="0.25">
      <c r="A48" s="6">
        <v>2016</v>
      </c>
      <c r="B48" s="6">
        <v>2360</v>
      </c>
      <c r="C48" s="7" t="s">
        <v>26</v>
      </c>
      <c r="D48" s="8">
        <v>42781</v>
      </c>
      <c r="E48" s="6">
        <v>6306</v>
      </c>
      <c r="F48" s="7" t="s">
        <v>17</v>
      </c>
      <c r="G48" s="7" t="s">
        <v>18</v>
      </c>
      <c r="H48" s="6">
        <v>1995</v>
      </c>
      <c r="I48" s="7" t="s">
        <v>19</v>
      </c>
      <c r="J48" s="6">
        <v>250</v>
      </c>
      <c r="K48" s="6">
        <v>73</v>
      </c>
      <c r="L48" s="9">
        <v>0.7</v>
      </c>
      <c r="M48" s="9">
        <v>8.17</v>
      </c>
      <c r="N48" s="10">
        <v>0.497</v>
      </c>
      <c r="O48" s="9">
        <v>0.11504822530864198</v>
      </c>
      <c r="P48" s="11">
        <v>6.9986496913580247E-3</v>
      </c>
      <c r="Q48" s="25"/>
      <c r="R48" s="25"/>
    </row>
    <row r="49" spans="1:24" x14ac:dyDescent="0.25">
      <c r="A49" s="6">
        <v>2016</v>
      </c>
      <c r="B49" s="6">
        <v>2360</v>
      </c>
      <c r="C49" s="7" t="s">
        <v>26</v>
      </c>
      <c r="D49" s="8">
        <v>42781</v>
      </c>
      <c r="E49" s="6">
        <v>6307</v>
      </c>
      <c r="F49" s="7" t="s">
        <v>20</v>
      </c>
      <c r="G49" s="7" t="s">
        <v>18</v>
      </c>
      <c r="H49" s="6">
        <v>2015</v>
      </c>
      <c r="I49" s="7" t="s">
        <v>42</v>
      </c>
      <c r="J49" s="6">
        <v>250</v>
      </c>
      <c r="K49" s="6">
        <v>90</v>
      </c>
      <c r="L49" s="9">
        <v>0.7</v>
      </c>
      <c r="M49" s="9">
        <v>0.26</v>
      </c>
      <c r="N49" s="11">
        <v>8.9999999999999993E-3</v>
      </c>
      <c r="O49" s="9">
        <v>4.5138888888888885E-3</v>
      </c>
      <c r="P49" s="11">
        <v>1.5624999999999998E-4</v>
      </c>
      <c r="Q49" s="25">
        <f>O48-O49</f>
        <v>0.11053433641975309</v>
      </c>
      <c r="R49" s="25">
        <f>P48-P49</f>
        <v>6.8423996913580245E-3</v>
      </c>
      <c r="S49" s="38">
        <f>Q49/365</f>
        <v>3.0283379841028246E-4</v>
      </c>
      <c r="T49" s="38">
        <f>R49/365</f>
        <v>1.874630052426856E-5</v>
      </c>
      <c r="U49" s="38">
        <f>T49*0.92</f>
        <v>1.7246596482327077E-5</v>
      </c>
      <c r="V49" s="25">
        <f>LOOKUP(G49,'Load Factor Adjustment'!$A$20:$A$28,'Load Factor Adjustment'!$D$20:$D$28)</f>
        <v>0.68571428571428572</v>
      </c>
      <c r="W49" s="38">
        <f>S49*V49</f>
        <v>2.0765746176705082E-4</v>
      </c>
      <c r="X49" s="38">
        <f>U49*V49</f>
        <v>1.1826237587881425E-5</v>
      </c>
    </row>
    <row r="50" spans="1:24" x14ac:dyDescent="0.25">
      <c r="A50" s="6">
        <v>2015</v>
      </c>
      <c r="B50" s="6">
        <v>2417</v>
      </c>
      <c r="C50" s="7" t="s">
        <v>27</v>
      </c>
      <c r="D50" s="8">
        <v>42781</v>
      </c>
      <c r="E50" s="6">
        <v>6316</v>
      </c>
      <c r="F50" s="7" t="s">
        <v>17</v>
      </c>
      <c r="G50" s="7" t="s">
        <v>18</v>
      </c>
      <c r="H50" s="6">
        <v>1971</v>
      </c>
      <c r="I50" s="7" t="s">
        <v>19</v>
      </c>
      <c r="J50" s="6">
        <v>1080</v>
      </c>
      <c r="K50" s="6">
        <v>116</v>
      </c>
      <c r="L50" s="9">
        <v>0.7</v>
      </c>
      <c r="M50" s="9">
        <v>12.09</v>
      </c>
      <c r="N50" s="10">
        <v>0.60499999999999998</v>
      </c>
      <c r="O50" s="9">
        <v>1.1686999999999999</v>
      </c>
      <c r="P50" s="11">
        <v>5.8483333333333339E-2</v>
      </c>
      <c r="Q50" s="25"/>
      <c r="R50" s="25"/>
    </row>
    <row r="51" spans="1:24" x14ac:dyDescent="0.25">
      <c r="A51" s="6">
        <v>2015</v>
      </c>
      <c r="B51" s="6">
        <v>2417</v>
      </c>
      <c r="C51" s="7" t="s">
        <v>27</v>
      </c>
      <c r="D51" s="8">
        <v>42781</v>
      </c>
      <c r="E51" s="6">
        <v>6767</v>
      </c>
      <c r="F51" s="7" t="s">
        <v>20</v>
      </c>
      <c r="G51" s="7" t="s">
        <v>18</v>
      </c>
      <c r="H51" s="6">
        <v>2016</v>
      </c>
      <c r="I51" s="7" t="s">
        <v>42</v>
      </c>
      <c r="J51" s="6">
        <v>1080</v>
      </c>
      <c r="K51" s="6">
        <v>115</v>
      </c>
      <c r="L51" s="9">
        <v>0.7</v>
      </c>
      <c r="M51" s="9">
        <v>2.3199999999999998</v>
      </c>
      <c r="N51" s="11">
        <v>0.112</v>
      </c>
      <c r="O51" s="9">
        <v>0.22233333333333333</v>
      </c>
      <c r="P51" s="11">
        <v>1.0733333333333334E-2</v>
      </c>
      <c r="Q51" s="25">
        <f>O50-O51</f>
        <v>0.94636666666666658</v>
      </c>
      <c r="R51" s="25">
        <f>P50-P51</f>
        <v>4.7750000000000001E-2</v>
      </c>
      <c r="S51" s="38">
        <f>Q51/365</f>
        <v>2.5927853881278534E-3</v>
      </c>
      <c r="T51" s="38">
        <f>R51/365</f>
        <v>1.3082191780821917E-4</v>
      </c>
      <c r="U51" s="38">
        <f>T51*0.92</f>
        <v>1.2035616438356164E-4</v>
      </c>
      <c r="V51" s="25">
        <f>LOOKUP(G51,'Load Factor Adjustment'!$A$20:$A$28,'Load Factor Adjustment'!$D$20:$D$28)</f>
        <v>0.68571428571428572</v>
      </c>
      <c r="W51" s="38">
        <f>S51*V51</f>
        <v>1.777909980430528E-3</v>
      </c>
      <c r="X51" s="38">
        <f>U51*V51</f>
        <v>8.2529941291585118E-5</v>
      </c>
    </row>
    <row r="52" spans="1:24" x14ac:dyDescent="0.25">
      <c r="A52" s="6">
        <v>2016</v>
      </c>
      <c r="B52" s="6">
        <v>2450</v>
      </c>
      <c r="C52" s="7" t="s">
        <v>27</v>
      </c>
      <c r="D52" s="8">
        <v>42782</v>
      </c>
      <c r="E52" s="6">
        <v>6245</v>
      </c>
      <c r="F52" s="7" t="s">
        <v>17</v>
      </c>
      <c r="G52" s="7" t="s">
        <v>18</v>
      </c>
      <c r="H52" s="6">
        <v>1990</v>
      </c>
      <c r="I52" s="7" t="s">
        <v>19</v>
      </c>
      <c r="J52" s="6">
        <v>800</v>
      </c>
      <c r="K52" s="6">
        <v>102</v>
      </c>
      <c r="L52" s="9">
        <v>0.7</v>
      </c>
      <c r="M52" s="9">
        <v>8.17</v>
      </c>
      <c r="N52" s="10">
        <v>0.497</v>
      </c>
      <c r="O52" s="9">
        <v>0.51440740740740742</v>
      </c>
      <c r="P52" s="11">
        <v>3.1292592592592594E-2</v>
      </c>
      <c r="Q52" s="25"/>
      <c r="R52" s="25"/>
    </row>
    <row r="53" spans="1:24" x14ac:dyDescent="0.25">
      <c r="A53" s="6">
        <v>2016</v>
      </c>
      <c r="B53" s="6">
        <v>2450</v>
      </c>
      <c r="C53" s="7" t="s">
        <v>27</v>
      </c>
      <c r="D53" s="8">
        <v>42782</v>
      </c>
      <c r="E53" s="6">
        <v>6246</v>
      </c>
      <c r="F53" s="7" t="s">
        <v>20</v>
      </c>
      <c r="G53" s="7" t="s">
        <v>18</v>
      </c>
      <c r="H53" s="6">
        <v>2015</v>
      </c>
      <c r="I53" s="7" t="s">
        <v>42</v>
      </c>
      <c r="J53" s="6">
        <v>800</v>
      </c>
      <c r="K53" s="6">
        <v>110</v>
      </c>
      <c r="L53" s="9">
        <v>0.7</v>
      </c>
      <c r="M53" s="9">
        <v>0.26</v>
      </c>
      <c r="N53" s="11">
        <v>8.9999999999999993E-3</v>
      </c>
      <c r="O53" s="9">
        <v>1.7654320987654321E-2</v>
      </c>
      <c r="P53" s="11">
        <v>6.1111111111111099E-4</v>
      </c>
      <c r="Q53" s="25">
        <f>O52-O53</f>
        <v>0.49675308641975313</v>
      </c>
      <c r="R53" s="25">
        <f>P52-P53</f>
        <v>3.0681481481481483E-2</v>
      </c>
      <c r="S53" s="38">
        <f>Q53/365</f>
        <v>1.3609673600541181E-3</v>
      </c>
      <c r="T53" s="38">
        <f>R53/365</f>
        <v>8.4058853373921875E-5</v>
      </c>
      <c r="U53" s="38">
        <f>T53*0.92</f>
        <v>7.733414510400813E-5</v>
      </c>
      <c r="V53" s="25">
        <f>LOOKUP(G53,'Load Factor Adjustment'!$A$20:$A$28,'Load Factor Adjustment'!$D$20:$D$28)</f>
        <v>0.68571428571428572</v>
      </c>
      <c r="W53" s="38">
        <f>S53*V53</f>
        <v>9.3323476117996673E-4</v>
      </c>
      <c r="X53" s="38">
        <f>U53*V53</f>
        <v>5.3029128071319863E-5</v>
      </c>
    </row>
    <row r="54" spans="1:24" x14ac:dyDescent="0.25">
      <c r="A54" s="6">
        <v>2015</v>
      </c>
      <c r="B54" s="6">
        <v>2463</v>
      </c>
      <c r="C54" s="7" t="s">
        <v>16</v>
      </c>
      <c r="D54" s="8">
        <v>42783</v>
      </c>
      <c r="E54" s="6">
        <v>6431</v>
      </c>
      <c r="F54" s="7" t="s">
        <v>17</v>
      </c>
      <c r="G54" s="7" t="s">
        <v>18</v>
      </c>
      <c r="H54" s="6">
        <v>1990</v>
      </c>
      <c r="I54" s="7" t="s">
        <v>19</v>
      </c>
      <c r="J54" s="6">
        <v>800</v>
      </c>
      <c r="K54" s="6">
        <v>52</v>
      </c>
      <c r="L54" s="9">
        <v>0.7</v>
      </c>
      <c r="M54" s="9">
        <v>8.17</v>
      </c>
      <c r="N54" s="10">
        <v>0.497</v>
      </c>
      <c r="O54" s="9">
        <v>0.26224691358024688</v>
      </c>
      <c r="P54" s="11">
        <v>1.5953086419753085E-2</v>
      </c>
      <c r="Q54" s="25"/>
      <c r="R54" s="25"/>
    </row>
    <row r="55" spans="1:24" x14ac:dyDescent="0.25">
      <c r="A55" s="6">
        <v>2015</v>
      </c>
      <c r="B55" s="6">
        <v>2463</v>
      </c>
      <c r="C55" s="7" t="s">
        <v>16</v>
      </c>
      <c r="D55" s="8">
        <v>42783</v>
      </c>
      <c r="E55" s="6">
        <v>6432</v>
      </c>
      <c r="F55" s="7" t="s">
        <v>20</v>
      </c>
      <c r="G55" s="7" t="s">
        <v>18</v>
      </c>
      <c r="H55" s="6">
        <v>2016</v>
      </c>
      <c r="I55" s="7" t="s">
        <v>42</v>
      </c>
      <c r="J55" s="6">
        <v>800</v>
      </c>
      <c r="K55" s="6">
        <v>60</v>
      </c>
      <c r="L55" s="9">
        <v>0.7</v>
      </c>
      <c r="M55" s="9">
        <v>2.74</v>
      </c>
      <c r="N55" s="11">
        <v>8.9999999999999993E-3</v>
      </c>
      <c r="O55" s="9">
        <v>0.10148148148148148</v>
      </c>
      <c r="P55" s="11">
        <v>3.3333333333333332E-4</v>
      </c>
      <c r="Q55" s="25">
        <f>O54-O55</f>
        <v>0.1607654320987654</v>
      </c>
      <c r="R55" s="25">
        <f>P54-P55</f>
        <v>1.5619753086419752E-2</v>
      </c>
      <c r="S55" s="38">
        <f>Q55/365</f>
        <v>4.4045323862675452E-4</v>
      </c>
      <c r="T55" s="38">
        <f>R55/365</f>
        <v>4.2793844072382879E-5</v>
      </c>
      <c r="U55" s="38">
        <f>T55*0.92</f>
        <v>3.9370336546592248E-5</v>
      </c>
      <c r="V55" s="25">
        <f>LOOKUP(G55,'Load Factor Adjustment'!$A$20:$A$28,'Load Factor Adjustment'!$D$20:$D$28)</f>
        <v>0.68571428571428572</v>
      </c>
      <c r="W55" s="38">
        <f>S55*V55</f>
        <v>3.0202507791548882E-4</v>
      </c>
      <c r="X55" s="38">
        <f>U55*V55</f>
        <v>2.6996802203377541E-5</v>
      </c>
    </row>
    <row r="56" spans="1:24" x14ac:dyDescent="0.25">
      <c r="A56" s="6">
        <v>2015</v>
      </c>
      <c r="B56" s="6">
        <v>2416</v>
      </c>
      <c r="C56" s="7" t="s">
        <v>27</v>
      </c>
      <c r="D56" s="8">
        <v>42790</v>
      </c>
      <c r="E56" s="6">
        <v>6308</v>
      </c>
      <c r="F56" s="7" t="s">
        <v>17</v>
      </c>
      <c r="G56" s="7" t="s">
        <v>18</v>
      </c>
      <c r="H56" s="6">
        <v>1976</v>
      </c>
      <c r="I56" s="7" t="s">
        <v>19</v>
      </c>
      <c r="J56" s="6">
        <v>500</v>
      </c>
      <c r="K56" s="6">
        <v>77</v>
      </c>
      <c r="L56" s="9">
        <v>0.7</v>
      </c>
      <c r="M56" s="9">
        <v>12.09</v>
      </c>
      <c r="N56" s="10">
        <v>0.60499999999999998</v>
      </c>
      <c r="O56" s="9">
        <v>0.3591550925925926</v>
      </c>
      <c r="P56" s="11">
        <v>1.7972608024691358E-2</v>
      </c>
      <c r="Q56" s="25"/>
      <c r="R56" s="25"/>
    </row>
    <row r="57" spans="1:24" x14ac:dyDescent="0.25">
      <c r="A57" s="6">
        <v>2015</v>
      </c>
      <c r="B57" s="6">
        <v>2416</v>
      </c>
      <c r="C57" s="7" t="s">
        <v>27</v>
      </c>
      <c r="D57" s="8">
        <v>42790</v>
      </c>
      <c r="E57" s="6">
        <v>6309</v>
      </c>
      <c r="F57" s="7" t="s">
        <v>20</v>
      </c>
      <c r="G57" s="7" t="s">
        <v>18</v>
      </c>
      <c r="H57" s="6">
        <v>2016</v>
      </c>
      <c r="I57" s="7" t="s">
        <v>42</v>
      </c>
      <c r="J57" s="6">
        <v>500</v>
      </c>
      <c r="K57" s="6">
        <v>55</v>
      </c>
      <c r="L57" s="9">
        <v>0.7</v>
      </c>
      <c r="M57" s="9">
        <v>2.74</v>
      </c>
      <c r="N57" s="11">
        <v>8.9999999999999993E-3</v>
      </c>
      <c r="O57" s="9">
        <v>5.8140432098765439E-2</v>
      </c>
      <c r="P57" s="11">
        <v>1.9097222222222223E-4</v>
      </c>
      <c r="Q57" s="25">
        <f>O56-O57</f>
        <v>0.30101466049382714</v>
      </c>
      <c r="R57" s="25">
        <f>P56-P57</f>
        <v>1.7781635802469137E-2</v>
      </c>
      <c r="S57" s="38">
        <f>Q57/365</f>
        <v>8.2469769998308809E-4</v>
      </c>
      <c r="T57" s="38">
        <f>R57/365</f>
        <v>4.8716810417723664E-5</v>
      </c>
      <c r="U57" s="38">
        <f>T57*0.92</f>
        <v>4.4819465584305774E-5</v>
      </c>
      <c r="V57" s="25">
        <f>LOOKUP(G57,'Load Factor Adjustment'!$A$20:$A$28,'Load Factor Adjustment'!$D$20:$D$28)</f>
        <v>0.68571428571428572</v>
      </c>
      <c r="W57" s="38">
        <f>S57*V57</f>
        <v>5.6550699427411759E-4</v>
      </c>
      <c r="X57" s="38">
        <f>U57*V57</f>
        <v>3.0733347829238243E-5</v>
      </c>
    </row>
    <row r="58" spans="1:24" x14ac:dyDescent="0.25">
      <c r="A58" s="6">
        <v>2017</v>
      </c>
      <c r="B58" s="6">
        <v>2498</v>
      </c>
      <c r="C58" s="7" t="s">
        <v>25</v>
      </c>
      <c r="D58" s="8">
        <v>42790</v>
      </c>
      <c r="E58" s="6">
        <v>6302</v>
      </c>
      <c r="F58" s="7" t="s">
        <v>17</v>
      </c>
      <c r="G58" s="7" t="s">
        <v>18</v>
      </c>
      <c r="H58" s="6">
        <v>1978</v>
      </c>
      <c r="I58" s="7" t="s">
        <v>19</v>
      </c>
      <c r="J58" s="6">
        <v>200</v>
      </c>
      <c r="K58" s="6">
        <v>60</v>
      </c>
      <c r="L58" s="9">
        <v>0.7</v>
      </c>
      <c r="M58" s="9">
        <v>12.09</v>
      </c>
      <c r="N58" s="10">
        <v>0.60499999999999998</v>
      </c>
      <c r="O58" s="9">
        <v>0.11194444444444444</v>
      </c>
      <c r="P58" s="11">
        <v>5.6018518518518518E-3</v>
      </c>
      <c r="Q58" s="25"/>
      <c r="R58" s="25"/>
    </row>
    <row r="59" spans="1:24" x14ac:dyDescent="0.25">
      <c r="A59" s="6">
        <v>2017</v>
      </c>
      <c r="B59" s="6">
        <v>2498</v>
      </c>
      <c r="C59" s="7" t="s">
        <v>25</v>
      </c>
      <c r="D59" s="8">
        <v>42790</v>
      </c>
      <c r="E59" s="6">
        <v>6303</v>
      </c>
      <c r="F59" s="7" t="s">
        <v>20</v>
      </c>
      <c r="G59" s="7" t="s">
        <v>18</v>
      </c>
      <c r="H59" s="6">
        <v>2016</v>
      </c>
      <c r="I59" s="7" t="s">
        <v>42</v>
      </c>
      <c r="J59" s="6">
        <v>200</v>
      </c>
      <c r="K59" s="6">
        <v>71</v>
      </c>
      <c r="L59" s="9">
        <v>0.7</v>
      </c>
      <c r="M59" s="9">
        <v>2.74</v>
      </c>
      <c r="N59" s="11">
        <v>8.9999999999999993E-3</v>
      </c>
      <c r="O59" s="9">
        <v>3.0021604938271607E-2</v>
      </c>
      <c r="P59" s="11">
        <v>9.8611111111111111E-5</v>
      </c>
      <c r="Q59" s="25">
        <f>O58-O59</f>
        <v>8.1922839506172837E-2</v>
      </c>
      <c r="R59" s="25">
        <f>P58-P59</f>
        <v>5.5032407407407408E-3</v>
      </c>
      <c r="S59" s="38">
        <f>Q59/365</f>
        <v>2.2444613563335023E-4</v>
      </c>
      <c r="T59" s="38">
        <f>R59/365</f>
        <v>1.5077371892440386E-5</v>
      </c>
      <c r="U59" s="38">
        <f>T59*0.92</f>
        <v>1.3871182141045156E-5</v>
      </c>
      <c r="V59" s="25">
        <f>LOOKUP(G59,'Load Factor Adjustment'!$A$20:$A$28,'Load Factor Adjustment'!$D$20:$D$28)</f>
        <v>0.68571428571428572</v>
      </c>
      <c r="W59" s="38">
        <f>S59*V59</f>
        <v>1.5390592157715443E-4</v>
      </c>
      <c r="X59" s="38">
        <f>U59*V59</f>
        <v>9.5116677538595353E-6</v>
      </c>
    </row>
    <row r="60" spans="1:24" x14ac:dyDescent="0.25">
      <c r="A60" s="6">
        <v>2016</v>
      </c>
      <c r="B60" s="6">
        <v>2289</v>
      </c>
      <c r="C60" s="7" t="s">
        <v>16</v>
      </c>
      <c r="D60" s="8">
        <v>42795</v>
      </c>
      <c r="E60" s="6">
        <v>6598</v>
      </c>
      <c r="F60" s="7" t="s">
        <v>17</v>
      </c>
      <c r="G60" s="7" t="s">
        <v>18</v>
      </c>
      <c r="H60" s="6">
        <v>1978</v>
      </c>
      <c r="I60" s="7" t="s">
        <v>19</v>
      </c>
      <c r="J60" s="6">
        <v>600</v>
      </c>
      <c r="K60" s="6">
        <v>73</v>
      </c>
      <c r="L60" s="9">
        <v>0.7</v>
      </c>
      <c r="M60" s="9">
        <v>12.09</v>
      </c>
      <c r="N60" s="10">
        <v>0.60499999999999998</v>
      </c>
      <c r="O60" s="9">
        <v>0.40859722222222217</v>
      </c>
      <c r="P60" s="11">
        <v>2.0446759259259255E-2</v>
      </c>
      <c r="Q60" s="25"/>
      <c r="R60" s="25"/>
    </row>
    <row r="61" spans="1:24" x14ac:dyDescent="0.25">
      <c r="A61" s="6">
        <v>2016</v>
      </c>
      <c r="B61" s="6">
        <v>2289</v>
      </c>
      <c r="C61" s="7" t="s">
        <v>16</v>
      </c>
      <c r="D61" s="8">
        <v>42795</v>
      </c>
      <c r="E61" s="6">
        <v>6599</v>
      </c>
      <c r="F61" s="7" t="s">
        <v>20</v>
      </c>
      <c r="G61" s="7" t="s">
        <v>18</v>
      </c>
      <c r="H61" s="6">
        <v>2015</v>
      </c>
      <c r="I61" s="7" t="s">
        <v>42</v>
      </c>
      <c r="J61" s="6">
        <v>600</v>
      </c>
      <c r="K61" s="6">
        <v>85</v>
      </c>
      <c r="L61" s="9">
        <v>0.7</v>
      </c>
      <c r="M61" s="9">
        <v>0.26</v>
      </c>
      <c r="N61" s="11">
        <v>8.9999999999999993E-3</v>
      </c>
      <c r="O61" s="9">
        <v>1.0231481481481482E-2</v>
      </c>
      <c r="P61" s="11">
        <v>3.5416666666666664E-4</v>
      </c>
      <c r="Q61" s="25">
        <f>O60-O61</f>
        <v>0.39836574074074066</v>
      </c>
      <c r="R61" s="25">
        <f>P60-P61</f>
        <v>2.0092592592592589E-2</v>
      </c>
      <c r="S61" s="38">
        <f>Q61/365</f>
        <v>1.0914129883307963E-3</v>
      </c>
      <c r="T61" s="38">
        <f>R61/365</f>
        <v>5.5048198883815313E-5</v>
      </c>
      <c r="U61" s="38">
        <f>T61*0.92</f>
        <v>5.0644342973110089E-5</v>
      </c>
      <c r="V61" s="25">
        <f>LOOKUP(G61,'Load Factor Adjustment'!$A$20:$A$28,'Load Factor Adjustment'!$D$20:$D$28)</f>
        <v>0.68571428571428572</v>
      </c>
      <c r="W61" s="38">
        <f>S61*V61</f>
        <v>7.4839747771254599E-4</v>
      </c>
      <c r="X61" s="38">
        <f>U61*V61</f>
        <v>3.4727549467275486E-5</v>
      </c>
    </row>
    <row r="62" spans="1:24" x14ac:dyDescent="0.25">
      <c r="A62" s="6">
        <v>2016</v>
      </c>
      <c r="B62" s="6">
        <v>2405</v>
      </c>
      <c r="C62" s="7" t="s">
        <v>23</v>
      </c>
      <c r="D62" s="8">
        <v>42796</v>
      </c>
      <c r="E62" s="6">
        <v>6699</v>
      </c>
      <c r="F62" s="7" t="s">
        <v>17</v>
      </c>
      <c r="G62" s="7" t="s">
        <v>18</v>
      </c>
      <c r="H62" s="6">
        <v>1963</v>
      </c>
      <c r="I62" s="7" t="s">
        <v>19</v>
      </c>
      <c r="J62" s="6">
        <v>700</v>
      </c>
      <c r="K62" s="6">
        <v>114</v>
      </c>
      <c r="L62" s="9">
        <v>0.7</v>
      </c>
      <c r="M62" s="9">
        <v>12.09</v>
      </c>
      <c r="N62" s="10">
        <v>0.60499999999999998</v>
      </c>
      <c r="O62" s="9">
        <v>0.7444305555555556</v>
      </c>
      <c r="P62" s="11">
        <v>3.7252314814814808E-2</v>
      </c>
      <c r="Q62" s="25"/>
      <c r="R62" s="25"/>
    </row>
    <row r="63" spans="1:24" x14ac:dyDescent="0.25">
      <c r="A63" s="6">
        <v>2016</v>
      </c>
      <c r="B63" s="6">
        <v>2405</v>
      </c>
      <c r="C63" s="7" t="s">
        <v>23</v>
      </c>
      <c r="D63" s="8">
        <v>42796</v>
      </c>
      <c r="E63" s="6">
        <v>6700</v>
      </c>
      <c r="F63" s="7" t="s">
        <v>20</v>
      </c>
      <c r="G63" s="7" t="s">
        <v>18</v>
      </c>
      <c r="H63" s="6">
        <v>2016</v>
      </c>
      <c r="I63" s="7" t="s">
        <v>42</v>
      </c>
      <c r="J63" s="6">
        <v>700</v>
      </c>
      <c r="K63" s="6">
        <v>100</v>
      </c>
      <c r="L63" s="9">
        <v>0.7</v>
      </c>
      <c r="M63" s="9">
        <v>0.26</v>
      </c>
      <c r="N63" s="11">
        <v>8.9999999999999993E-3</v>
      </c>
      <c r="O63" s="9">
        <v>1.404320987654321E-2</v>
      </c>
      <c r="P63" s="11">
        <v>4.8611111111111104E-4</v>
      </c>
      <c r="Q63" s="25">
        <f>O62-O63</f>
        <v>0.73038734567901242</v>
      </c>
      <c r="R63" s="25">
        <f>P62-P63</f>
        <v>3.6766203703703697E-2</v>
      </c>
      <c r="S63" s="38">
        <f>Q63/365</f>
        <v>2.00106122103839E-3</v>
      </c>
      <c r="T63" s="38">
        <f>R63/365</f>
        <v>1.0072932521562657E-4</v>
      </c>
      <c r="U63" s="38">
        <f>T63*0.92</f>
        <v>9.2670979198376441E-5</v>
      </c>
      <c r="V63" s="25">
        <f>LOOKUP(G63,'Load Factor Adjustment'!$A$20:$A$28,'Load Factor Adjustment'!$D$20:$D$28)</f>
        <v>0.68571428571428572</v>
      </c>
      <c r="W63" s="38">
        <f>S63*V63</f>
        <v>1.3721562658548961E-3</v>
      </c>
      <c r="X63" s="38">
        <f>U63*V63</f>
        <v>6.3545814307458136E-5</v>
      </c>
    </row>
    <row r="64" spans="1:24" x14ac:dyDescent="0.25">
      <c r="A64" s="6">
        <v>2015</v>
      </c>
      <c r="B64" s="6">
        <v>2398</v>
      </c>
      <c r="C64" s="7" t="s">
        <v>23</v>
      </c>
      <c r="D64" s="8">
        <v>42797</v>
      </c>
      <c r="E64" s="6">
        <v>6658</v>
      </c>
      <c r="F64" s="7" t="s">
        <v>17</v>
      </c>
      <c r="G64" s="7" t="s">
        <v>18</v>
      </c>
      <c r="H64" s="6">
        <v>1986</v>
      </c>
      <c r="I64" s="7" t="s">
        <v>19</v>
      </c>
      <c r="J64" s="6">
        <v>1040</v>
      </c>
      <c r="K64" s="6">
        <v>80</v>
      </c>
      <c r="L64" s="9">
        <v>0.7</v>
      </c>
      <c r="M64" s="9">
        <v>8.17</v>
      </c>
      <c r="N64" s="10">
        <v>0.497</v>
      </c>
      <c r="O64" s="9">
        <v>0.52449382716049375</v>
      </c>
      <c r="P64" s="11">
        <v>3.1906172839506169E-2</v>
      </c>
      <c r="Q64" s="25"/>
      <c r="R64" s="25"/>
    </row>
    <row r="65" spans="1:24" x14ac:dyDescent="0.25">
      <c r="A65" s="6">
        <v>2015</v>
      </c>
      <c r="B65" s="6">
        <v>2398</v>
      </c>
      <c r="C65" s="7" t="s">
        <v>23</v>
      </c>
      <c r="D65" s="8">
        <v>42797</v>
      </c>
      <c r="E65" s="6">
        <v>6659</v>
      </c>
      <c r="F65" s="7" t="s">
        <v>20</v>
      </c>
      <c r="G65" s="7" t="s">
        <v>18</v>
      </c>
      <c r="H65" s="6">
        <v>2016</v>
      </c>
      <c r="I65" s="7" t="s">
        <v>42</v>
      </c>
      <c r="J65" s="6">
        <v>1040</v>
      </c>
      <c r="K65" s="6">
        <v>100</v>
      </c>
      <c r="L65" s="9">
        <v>0.7</v>
      </c>
      <c r="M65" s="9">
        <v>0.26</v>
      </c>
      <c r="N65" s="11">
        <v>8.9999999999999993E-3</v>
      </c>
      <c r="O65" s="9">
        <v>2.0864197530864197E-2</v>
      </c>
      <c r="P65" s="11">
        <v>7.2222222222222219E-4</v>
      </c>
      <c r="Q65" s="25">
        <f>O64-O65</f>
        <v>0.50362962962962954</v>
      </c>
      <c r="R65" s="25">
        <f>P64-P65</f>
        <v>3.1183950617283948E-2</v>
      </c>
      <c r="S65" s="38">
        <f>Q65/365</f>
        <v>1.3798072044647384E-3</v>
      </c>
      <c r="T65" s="38">
        <f>R65/365</f>
        <v>8.5435481143243693E-5</v>
      </c>
      <c r="U65" s="38">
        <f>T65*0.92</f>
        <v>7.8600642651784205E-5</v>
      </c>
      <c r="V65" s="25">
        <f>LOOKUP(G65,'Load Factor Adjustment'!$A$20:$A$28,'Load Factor Adjustment'!$D$20:$D$28)</f>
        <v>0.68571428571428572</v>
      </c>
      <c r="W65" s="38">
        <f>S65*V65</f>
        <v>9.4615351163296346E-4</v>
      </c>
      <c r="X65" s="38">
        <f>U65*V65</f>
        <v>5.3897583532652024E-5</v>
      </c>
    </row>
    <row r="66" spans="1:24" x14ac:dyDescent="0.25">
      <c r="A66" s="6">
        <v>2015</v>
      </c>
      <c r="B66" s="6">
        <v>2406</v>
      </c>
      <c r="C66" s="7" t="s">
        <v>23</v>
      </c>
      <c r="D66" s="8">
        <v>42797</v>
      </c>
      <c r="E66" s="6">
        <v>6697</v>
      </c>
      <c r="F66" s="7" t="s">
        <v>17</v>
      </c>
      <c r="G66" s="7" t="s">
        <v>18</v>
      </c>
      <c r="H66" s="6">
        <v>1999</v>
      </c>
      <c r="I66" s="7" t="s">
        <v>19</v>
      </c>
      <c r="J66" s="6">
        <v>620</v>
      </c>
      <c r="K66" s="6">
        <v>85</v>
      </c>
      <c r="L66" s="9">
        <v>0.7</v>
      </c>
      <c r="M66" s="9">
        <v>8.17</v>
      </c>
      <c r="N66" s="10">
        <v>0.497</v>
      </c>
      <c r="O66" s="9">
        <v>0.33222145061728392</v>
      </c>
      <c r="P66" s="11">
        <v>2.0209799382716047E-2</v>
      </c>
      <c r="Q66" s="25"/>
      <c r="R66" s="25"/>
    </row>
    <row r="67" spans="1:24" x14ac:dyDescent="0.25">
      <c r="A67" s="6">
        <v>2015</v>
      </c>
      <c r="B67" s="6">
        <v>2406</v>
      </c>
      <c r="C67" s="7" t="s">
        <v>23</v>
      </c>
      <c r="D67" s="8">
        <v>42797</v>
      </c>
      <c r="E67" s="6">
        <v>6698</v>
      </c>
      <c r="F67" s="7" t="s">
        <v>20</v>
      </c>
      <c r="G67" s="7" t="s">
        <v>18</v>
      </c>
      <c r="H67" s="6">
        <v>2016</v>
      </c>
      <c r="I67" s="7" t="s">
        <v>42</v>
      </c>
      <c r="J67" s="6">
        <v>620</v>
      </c>
      <c r="K67" s="6">
        <v>106</v>
      </c>
      <c r="L67" s="9">
        <v>0.7</v>
      </c>
      <c r="M67" s="9">
        <v>2.3199999999999998</v>
      </c>
      <c r="N67" s="11">
        <v>0.112</v>
      </c>
      <c r="O67" s="9">
        <v>0.11764691358024691</v>
      </c>
      <c r="P67" s="11">
        <v>5.6795061728395066E-3</v>
      </c>
      <c r="Q67" s="25">
        <f>O66-O67</f>
        <v>0.21457453703703699</v>
      </c>
      <c r="R67" s="25">
        <f>P66-P67</f>
        <v>1.4530293209876539E-2</v>
      </c>
      <c r="S67" s="38">
        <f>Q67/365</f>
        <v>5.8787544393708768E-4</v>
      </c>
      <c r="T67" s="38">
        <f>R67/365</f>
        <v>3.9809022492812434E-5</v>
      </c>
      <c r="U67" s="38">
        <f>T67*0.92</f>
        <v>3.662430069338744E-5</v>
      </c>
      <c r="V67" s="25">
        <f>LOOKUP(G67,'Load Factor Adjustment'!$A$20:$A$28,'Load Factor Adjustment'!$D$20:$D$28)</f>
        <v>0.68571428571428572</v>
      </c>
      <c r="W67" s="38">
        <f>S67*V67</f>
        <v>4.0311459012828873E-4</v>
      </c>
      <c r="X67" s="38">
        <f>U67*V67</f>
        <v>2.5113806189751389E-5</v>
      </c>
    </row>
    <row r="68" spans="1:24" x14ac:dyDescent="0.25">
      <c r="A68" s="6">
        <v>2016</v>
      </c>
      <c r="B68" s="6">
        <v>2503</v>
      </c>
      <c r="C68" s="7" t="s">
        <v>25</v>
      </c>
      <c r="D68" s="8">
        <v>42800</v>
      </c>
      <c r="E68" s="6">
        <v>6295</v>
      </c>
      <c r="F68" s="7" t="s">
        <v>17</v>
      </c>
      <c r="G68" s="7" t="s">
        <v>18</v>
      </c>
      <c r="H68" s="6">
        <v>1982</v>
      </c>
      <c r="I68" s="7" t="s">
        <v>19</v>
      </c>
      <c r="J68" s="6">
        <v>400</v>
      </c>
      <c r="K68" s="6">
        <v>80</v>
      </c>
      <c r="L68" s="9">
        <v>0.7</v>
      </c>
      <c r="M68" s="9">
        <v>12.09</v>
      </c>
      <c r="N68" s="10">
        <v>0.60499999999999998</v>
      </c>
      <c r="O68" s="9">
        <v>0.29851851851851852</v>
      </c>
      <c r="P68" s="11">
        <v>1.4938271604938271E-2</v>
      </c>
      <c r="Q68" s="25"/>
      <c r="R68" s="25"/>
    </row>
    <row r="69" spans="1:24" x14ac:dyDescent="0.25">
      <c r="A69" s="6">
        <v>2016</v>
      </c>
      <c r="B69" s="6">
        <v>2503</v>
      </c>
      <c r="C69" s="7" t="s">
        <v>25</v>
      </c>
      <c r="D69" s="8">
        <v>42800</v>
      </c>
      <c r="E69" s="6">
        <v>6296</v>
      </c>
      <c r="F69" s="7" t="s">
        <v>20</v>
      </c>
      <c r="G69" s="7" t="s">
        <v>18</v>
      </c>
      <c r="H69" s="6">
        <v>2014</v>
      </c>
      <c r="I69" s="7" t="s">
        <v>21</v>
      </c>
      <c r="J69" s="6">
        <v>400</v>
      </c>
      <c r="K69" s="6">
        <v>95</v>
      </c>
      <c r="L69" s="9">
        <v>0.7</v>
      </c>
      <c r="M69" s="9">
        <v>2.74</v>
      </c>
      <c r="N69" s="11">
        <v>0.112</v>
      </c>
      <c r="O69" s="9">
        <v>8.0339506172839512E-2</v>
      </c>
      <c r="P69" s="11">
        <v>3.2839506172839508E-3</v>
      </c>
      <c r="Q69" s="25">
        <f>O68-O69</f>
        <v>0.21817901234567899</v>
      </c>
      <c r="R69" s="25">
        <f>P68-P69</f>
        <v>1.165432098765432E-2</v>
      </c>
      <c r="S69" s="38">
        <f>Q69/365</f>
        <v>5.9775071875528486E-4</v>
      </c>
      <c r="T69" s="38">
        <f>R69/365</f>
        <v>3.1929646541518686E-5</v>
      </c>
      <c r="U69" s="38">
        <f>T69*0.92</f>
        <v>2.9375274818197193E-5</v>
      </c>
      <c r="V69" s="25">
        <f>LOOKUP(G69,'Load Factor Adjustment'!$A$20:$A$28,'Load Factor Adjustment'!$D$20:$D$28)</f>
        <v>0.68571428571428572</v>
      </c>
      <c r="W69" s="38">
        <f>S69*V69</f>
        <v>4.0988620714648105E-4</v>
      </c>
      <c r="X69" s="38">
        <f>U69*V69</f>
        <v>2.0143045589620932E-5</v>
      </c>
    </row>
    <row r="70" spans="1:24" x14ac:dyDescent="0.25">
      <c r="A70" s="6">
        <v>2016</v>
      </c>
      <c r="B70" s="6">
        <v>2504</v>
      </c>
      <c r="C70" s="7" t="s">
        <v>25</v>
      </c>
      <c r="D70" s="8">
        <v>42800</v>
      </c>
      <c r="E70" s="6">
        <v>6293</v>
      </c>
      <c r="F70" s="7" t="s">
        <v>17</v>
      </c>
      <c r="G70" s="7" t="s">
        <v>18</v>
      </c>
      <c r="H70" s="6">
        <v>1982</v>
      </c>
      <c r="I70" s="7" t="s">
        <v>19</v>
      </c>
      <c r="J70" s="6">
        <v>300</v>
      </c>
      <c r="K70" s="6">
        <v>60</v>
      </c>
      <c r="L70" s="9">
        <v>0.7</v>
      </c>
      <c r="M70" s="9">
        <v>12.09</v>
      </c>
      <c r="N70" s="10">
        <v>0.60499999999999998</v>
      </c>
      <c r="O70" s="9">
        <v>0.16791666666666666</v>
      </c>
      <c r="P70" s="11">
        <v>8.4027777777777781E-3</v>
      </c>
      <c r="Q70" s="25"/>
      <c r="R70" s="25"/>
    </row>
    <row r="71" spans="1:24" x14ac:dyDescent="0.25">
      <c r="A71" s="6">
        <v>2016</v>
      </c>
      <c r="B71" s="6">
        <v>2504</v>
      </c>
      <c r="C71" s="7" t="s">
        <v>25</v>
      </c>
      <c r="D71" s="8">
        <v>42800</v>
      </c>
      <c r="E71" s="6">
        <v>6294</v>
      </c>
      <c r="F71" s="7" t="s">
        <v>20</v>
      </c>
      <c r="G71" s="7" t="s">
        <v>18</v>
      </c>
      <c r="H71" s="6">
        <v>2016</v>
      </c>
      <c r="I71" s="7" t="s">
        <v>42</v>
      </c>
      <c r="J71" s="6">
        <v>300</v>
      </c>
      <c r="K71" s="6">
        <v>67</v>
      </c>
      <c r="L71" s="9">
        <v>0.7</v>
      </c>
      <c r="M71" s="9">
        <v>2.74</v>
      </c>
      <c r="N71" s="11">
        <v>8.9999999999999993E-3</v>
      </c>
      <c r="O71" s="9">
        <v>4.2495370370370371E-2</v>
      </c>
      <c r="P71" s="11">
        <v>1.3958333333333333E-4</v>
      </c>
      <c r="Q71" s="25">
        <f>O70-O71</f>
        <v>0.12542129629629628</v>
      </c>
      <c r="R71" s="25">
        <f>P70-P71</f>
        <v>8.2631944444444445E-3</v>
      </c>
      <c r="S71" s="38">
        <f>Q71/365</f>
        <v>3.4361998985286653E-4</v>
      </c>
      <c r="T71" s="38">
        <f>R71/365</f>
        <v>2.2638888888888889E-5</v>
      </c>
      <c r="U71" s="38">
        <f>T71*0.92</f>
        <v>2.082777777777778E-5</v>
      </c>
      <c r="V71" s="25">
        <f>LOOKUP(G71,'Load Factor Adjustment'!$A$20:$A$28,'Load Factor Adjustment'!$D$20:$D$28)</f>
        <v>0.68571428571428572</v>
      </c>
      <c r="W71" s="38">
        <f>S71*V71</f>
        <v>2.3562513589910848E-4</v>
      </c>
      <c r="X71" s="38">
        <f>U71*V71</f>
        <v>1.4281904761904763E-5</v>
      </c>
    </row>
    <row r="72" spans="1:24" x14ac:dyDescent="0.25">
      <c r="A72" s="6">
        <v>2016</v>
      </c>
      <c r="B72" s="6">
        <v>2444</v>
      </c>
      <c r="C72" s="7" t="s">
        <v>27</v>
      </c>
      <c r="D72" s="8">
        <v>42801</v>
      </c>
      <c r="E72" s="6">
        <v>6256</v>
      </c>
      <c r="F72" s="7" t="s">
        <v>17</v>
      </c>
      <c r="G72" s="7" t="s">
        <v>18</v>
      </c>
      <c r="H72" s="6">
        <v>1986</v>
      </c>
      <c r="I72" s="7" t="s">
        <v>19</v>
      </c>
      <c r="J72" s="6">
        <v>400</v>
      </c>
      <c r="K72" s="6">
        <v>85</v>
      </c>
      <c r="L72" s="9">
        <v>0.7</v>
      </c>
      <c r="M72" s="9">
        <v>12.09</v>
      </c>
      <c r="N72" s="10">
        <v>0.60499999999999998</v>
      </c>
      <c r="O72" s="9">
        <v>0.31717592592592592</v>
      </c>
      <c r="P72" s="11">
        <v>1.5871913580246914E-2</v>
      </c>
      <c r="Q72" s="25"/>
      <c r="R72" s="25"/>
    </row>
    <row r="73" spans="1:24" x14ac:dyDescent="0.25">
      <c r="A73" s="6">
        <v>2016</v>
      </c>
      <c r="B73" s="6">
        <v>2444</v>
      </c>
      <c r="C73" s="7" t="s">
        <v>27</v>
      </c>
      <c r="D73" s="8">
        <v>42801</v>
      </c>
      <c r="E73" s="6">
        <v>6257</v>
      </c>
      <c r="F73" s="7" t="s">
        <v>20</v>
      </c>
      <c r="G73" s="7" t="s">
        <v>18</v>
      </c>
      <c r="H73" s="6">
        <v>2014</v>
      </c>
      <c r="I73" s="7" t="s">
        <v>42</v>
      </c>
      <c r="J73" s="6">
        <v>400</v>
      </c>
      <c r="K73" s="6">
        <v>100</v>
      </c>
      <c r="L73" s="9">
        <v>0.7</v>
      </c>
      <c r="M73" s="9">
        <v>0.26</v>
      </c>
      <c r="N73" s="11">
        <v>8.9999999999999993E-3</v>
      </c>
      <c r="O73" s="9">
        <v>8.024691358024692E-3</v>
      </c>
      <c r="P73" s="11">
        <v>2.7777777777777772E-4</v>
      </c>
      <c r="Q73" s="25">
        <f>O72-O73</f>
        <v>0.30915123456790122</v>
      </c>
      <c r="R73" s="25">
        <f>P72-P73</f>
        <v>1.5594135802469137E-2</v>
      </c>
      <c r="S73" s="38">
        <f>Q73/365</f>
        <v>8.4698968374767461E-4</v>
      </c>
      <c r="T73" s="38">
        <f>R73/365</f>
        <v>4.2723659732792157E-5</v>
      </c>
      <c r="U73" s="38">
        <f>T73*0.92</f>
        <v>3.9305766954168784E-5</v>
      </c>
      <c r="V73" s="25">
        <f>LOOKUP(G73,'Load Factor Adjustment'!$A$20:$A$28,'Load Factor Adjustment'!$D$20:$D$28)</f>
        <v>0.68571428571428572</v>
      </c>
      <c r="W73" s="38">
        <f>S73*V73</f>
        <v>5.8079292599840546E-4</v>
      </c>
      <c r="X73" s="38">
        <f>U73*V73</f>
        <v>2.6952525911430025E-5</v>
      </c>
    </row>
    <row r="74" spans="1:24" x14ac:dyDescent="0.25">
      <c r="A74" s="6">
        <v>2013</v>
      </c>
      <c r="B74" s="6">
        <v>2457</v>
      </c>
      <c r="C74" s="7" t="s">
        <v>16</v>
      </c>
      <c r="D74" s="8">
        <v>42807</v>
      </c>
      <c r="E74" s="6">
        <v>6424</v>
      </c>
      <c r="F74" s="7" t="s">
        <v>17</v>
      </c>
      <c r="G74" s="7" t="s">
        <v>18</v>
      </c>
      <c r="H74" s="6">
        <v>1978</v>
      </c>
      <c r="I74" s="7" t="s">
        <v>19</v>
      </c>
      <c r="J74" s="6">
        <v>750</v>
      </c>
      <c r="K74" s="6">
        <v>210</v>
      </c>
      <c r="L74" s="9">
        <v>0.7</v>
      </c>
      <c r="M74" s="9">
        <v>11.16</v>
      </c>
      <c r="N74" s="10">
        <v>0.39600000000000002</v>
      </c>
      <c r="O74" s="9">
        <v>1.35625</v>
      </c>
      <c r="P74" s="11">
        <v>4.8125000000000001E-2</v>
      </c>
      <c r="Q74" s="25"/>
      <c r="R74" s="25"/>
    </row>
    <row r="75" spans="1:24" x14ac:dyDescent="0.25">
      <c r="A75" s="6">
        <v>2013</v>
      </c>
      <c r="B75" s="6">
        <v>2457</v>
      </c>
      <c r="C75" s="7" t="s">
        <v>16</v>
      </c>
      <c r="D75" s="8">
        <v>42807</v>
      </c>
      <c r="E75" s="6">
        <v>6422</v>
      </c>
      <c r="F75" s="7" t="s">
        <v>17</v>
      </c>
      <c r="G75" s="7" t="s">
        <v>18</v>
      </c>
      <c r="H75" s="6">
        <v>1976</v>
      </c>
      <c r="I75" s="7" t="s">
        <v>19</v>
      </c>
      <c r="J75" s="6">
        <v>750</v>
      </c>
      <c r="K75" s="6">
        <v>91</v>
      </c>
      <c r="L75" s="9">
        <v>0.7</v>
      </c>
      <c r="M75" s="9">
        <v>12.09</v>
      </c>
      <c r="N75" s="10">
        <v>0.60499999999999998</v>
      </c>
      <c r="O75" s="9">
        <v>0.63668402777777777</v>
      </c>
      <c r="P75" s="11">
        <v>3.186053240740741E-2</v>
      </c>
      <c r="Q75" s="25"/>
      <c r="R75" s="25"/>
    </row>
    <row r="76" spans="1:24" x14ac:dyDescent="0.25">
      <c r="A76" s="6">
        <v>2013</v>
      </c>
      <c r="B76" s="6">
        <v>2457</v>
      </c>
      <c r="C76" s="7" t="s">
        <v>16</v>
      </c>
      <c r="D76" s="8">
        <v>42807</v>
      </c>
      <c r="E76" s="6">
        <v>6423</v>
      </c>
      <c r="F76" s="7" t="s">
        <v>20</v>
      </c>
      <c r="G76" s="7" t="s">
        <v>18</v>
      </c>
      <c r="H76" s="6">
        <v>2015</v>
      </c>
      <c r="I76" s="7" t="s">
        <v>31</v>
      </c>
      <c r="J76" s="6">
        <v>1500</v>
      </c>
      <c r="K76" s="6">
        <v>125</v>
      </c>
      <c r="L76" s="9">
        <v>0.7</v>
      </c>
      <c r="M76" s="9">
        <v>2.15</v>
      </c>
      <c r="N76" s="11">
        <v>8.9999999999999993E-3</v>
      </c>
      <c r="O76" s="9">
        <v>0.31105324074074076</v>
      </c>
      <c r="P76" s="11">
        <v>1.3020833333333333E-3</v>
      </c>
      <c r="Q76" s="25">
        <f>O74+O75-O76</f>
        <v>1.6818807870370371</v>
      </c>
      <c r="R76" s="25">
        <f>P75-P76</f>
        <v>3.0558449074074078E-2</v>
      </c>
      <c r="S76" s="38">
        <f>Q76/365</f>
        <v>4.6078925672247591E-3</v>
      </c>
      <c r="T76" s="38">
        <f>R76/365</f>
        <v>8.3721778285134467E-5</v>
      </c>
      <c r="U76" s="38">
        <f>T76*0.92</f>
        <v>7.7024036022323714E-5</v>
      </c>
      <c r="V76" s="25">
        <f>LOOKUP(G76,'Load Factor Adjustment'!$A$20:$A$28,'Load Factor Adjustment'!$D$20:$D$28)</f>
        <v>0.68571428571428572</v>
      </c>
      <c r="W76" s="38">
        <f>S76*V76</f>
        <v>3.1596977603826921E-3</v>
      </c>
      <c r="X76" s="38">
        <f>U76*V76</f>
        <v>5.2816481843879118E-5</v>
      </c>
    </row>
    <row r="77" spans="1:24" x14ac:dyDescent="0.25">
      <c r="A77" s="6">
        <v>2017</v>
      </c>
      <c r="B77" s="6">
        <v>2359</v>
      </c>
      <c r="C77" s="7" t="s">
        <v>26</v>
      </c>
      <c r="D77" s="8">
        <v>42808</v>
      </c>
      <c r="E77" s="6">
        <v>6304</v>
      </c>
      <c r="F77" s="7" t="s">
        <v>17</v>
      </c>
      <c r="G77" s="7" t="s">
        <v>18</v>
      </c>
      <c r="H77" s="6">
        <v>1978</v>
      </c>
      <c r="I77" s="7" t="s">
        <v>19</v>
      </c>
      <c r="J77" s="6">
        <v>600</v>
      </c>
      <c r="K77" s="6">
        <v>84</v>
      </c>
      <c r="L77" s="9">
        <v>0.7</v>
      </c>
      <c r="M77" s="9">
        <v>12.09</v>
      </c>
      <c r="N77" s="10">
        <v>0.60499999999999998</v>
      </c>
      <c r="O77" s="9">
        <v>0.47016666666666668</v>
      </c>
      <c r="P77" s="11">
        <v>2.3527777777777776E-2</v>
      </c>
      <c r="Q77" s="25"/>
      <c r="R77" s="25"/>
    </row>
    <row r="78" spans="1:24" x14ac:dyDescent="0.25">
      <c r="A78" s="6">
        <v>2017</v>
      </c>
      <c r="B78" s="6">
        <v>2359</v>
      </c>
      <c r="C78" s="7" t="s">
        <v>26</v>
      </c>
      <c r="D78" s="8">
        <v>42808</v>
      </c>
      <c r="E78" s="6">
        <v>6305</v>
      </c>
      <c r="F78" s="7" t="s">
        <v>20</v>
      </c>
      <c r="G78" s="7" t="s">
        <v>18</v>
      </c>
      <c r="H78" s="6">
        <v>2015</v>
      </c>
      <c r="I78" s="7" t="s">
        <v>42</v>
      </c>
      <c r="J78" s="6">
        <v>600</v>
      </c>
      <c r="K78" s="6">
        <v>105</v>
      </c>
      <c r="L78" s="9">
        <v>0.7</v>
      </c>
      <c r="M78" s="9">
        <v>0.26</v>
      </c>
      <c r="N78" s="11">
        <v>8.9999999999999993E-3</v>
      </c>
      <c r="O78" s="9">
        <v>1.2638888888888889E-2</v>
      </c>
      <c r="P78" s="11">
        <v>4.3749999999999995E-4</v>
      </c>
      <c r="Q78" s="25">
        <f>O77-O78</f>
        <v>0.45752777777777781</v>
      </c>
      <c r="R78" s="25">
        <f>P77-P78</f>
        <v>2.3090277777777776E-2</v>
      </c>
      <c r="S78" s="38">
        <f>Q78/365</f>
        <v>1.2535007610350076E-3</v>
      </c>
      <c r="T78" s="38">
        <f>R78/365</f>
        <v>6.3261035007610339E-5</v>
      </c>
      <c r="U78" s="38">
        <f>T78*0.92</f>
        <v>5.8200152207001518E-5</v>
      </c>
      <c r="V78" s="25">
        <f>LOOKUP(G78,'Load Factor Adjustment'!$A$20:$A$28,'Load Factor Adjustment'!$D$20:$D$28)</f>
        <v>0.68571428571428572</v>
      </c>
      <c r="W78" s="38">
        <f>S78*V78</f>
        <v>8.5954337899543383E-4</v>
      </c>
      <c r="X78" s="38">
        <f>U78*V78</f>
        <v>3.9908675799086754E-5</v>
      </c>
    </row>
    <row r="79" spans="1:24" x14ac:dyDescent="0.25">
      <c r="A79" s="6">
        <v>2017</v>
      </c>
      <c r="B79" s="6">
        <v>2363</v>
      </c>
      <c r="C79" s="7" t="s">
        <v>26</v>
      </c>
      <c r="D79" s="8">
        <v>42810</v>
      </c>
      <c r="E79" s="6">
        <v>6322</v>
      </c>
      <c r="F79" s="7" t="s">
        <v>17</v>
      </c>
      <c r="G79" s="7" t="s">
        <v>18</v>
      </c>
      <c r="H79" s="6">
        <v>1998</v>
      </c>
      <c r="I79" s="7" t="s">
        <v>32</v>
      </c>
      <c r="J79" s="6">
        <v>700</v>
      </c>
      <c r="K79" s="6">
        <v>104</v>
      </c>
      <c r="L79" s="9">
        <v>0.7</v>
      </c>
      <c r="M79" s="9">
        <v>6.54</v>
      </c>
      <c r="N79" s="11">
        <v>0.30399999999999999</v>
      </c>
      <c r="O79" s="9">
        <v>0.3673703703703704</v>
      </c>
      <c r="P79" s="11">
        <v>1.7076543209876543E-2</v>
      </c>
      <c r="Q79" s="25"/>
      <c r="R79" s="25"/>
    </row>
    <row r="80" spans="1:24" x14ac:dyDescent="0.25">
      <c r="A80" s="6">
        <v>2017</v>
      </c>
      <c r="B80" s="6">
        <v>2363</v>
      </c>
      <c r="C80" s="7" t="s">
        <v>26</v>
      </c>
      <c r="D80" s="8">
        <v>42810</v>
      </c>
      <c r="E80" s="6">
        <v>6323</v>
      </c>
      <c r="F80" s="7" t="s">
        <v>20</v>
      </c>
      <c r="G80" s="7" t="s">
        <v>18</v>
      </c>
      <c r="H80" s="6">
        <v>2016</v>
      </c>
      <c r="I80" s="7" t="s">
        <v>42</v>
      </c>
      <c r="J80" s="6">
        <v>700</v>
      </c>
      <c r="K80" s="6">
        <v>115</v>
      </c>
      <c r="L80" s="9">
        <v>0.7</v>
      </c>
      <c r="M80" s="9">
        <v>0.26</v>
      </c>
      <c r="N80" s="11">
        <v>8.9999999999999993E-3</v>
      </c>
      <c r="O80" s="9">
        <v>1.614969135802469E-2</v>
      </c>
      <c r="P80" s="11">
        <v>5.5902777777777776E-4</v>
      </c>
      <c r="Q80" s="25">
        <f>O79-O80</f>
        <v>0.35122067901234572</v>
      </c>
      <c r="R80" s="25">
        <f>P79-P80</f>
        <v>1.6517515432098766E-2</v>
      </c>
      <c r="S80" s="38">
        <f>Q80/365</f>
        <v>9.6224843565026225E-4</v>
      </c>
      <c r="T80" s="38">
        <f>R80/365</f>
        <v>4.5253466937256894E-5</v>
      </c>
      <c r="U80" s="38">
        <f>T80*0.92</f>
        <v>4.1633189582276343E-5</v>
      </c>
      <c r="V80" s="25">
        <f>LOOKUP(G80,'Load Factor Adjustment'!$A$20:$A$28,'Load Factor Adjustment'!$D$20:$D$28)</f>
        <v>0.68571428571428572</v>
      </c>
      <c r="W80" s="38">
        <f>S80*V80</f>
        <v>6.598274987316084E-4</v>
      </c>
      <c r="X80" s="38">
        <f>U80*V80</f>
        <v>2.8548472856418065E-5</v>
      </c>
    </row>
    <row r="81" spans="1:24" x14ac:dyDescent="0.25">
      <c r="A81" s="6">
        <v>2016</v>
      </c>
      <c r="B81" s="6">
        <v>2483</v>
      </c>
      <c r="C81" s="7" t="s">
        <v>16</v>
      </c>
      <c r="D81" s="8">
        <v>42814</v>
      </c>
      <c r="E81" s="6">
        <v>6471</v>
      </c>
      <c r="F81" s="7" t="s">
        <v>17</v>
      </c>
      <c r="G81" s="7" t="s">
        <v>18</v>
      </c>
      <c r="H81" s="6">
        <v>1983</v>
      </c>
      <c r="I81" s="7" t="s">
        <v>19</v>
      </c>
      <c r="J81" s="6">
        <v>500</v>
      </c>
      <c r="K81" s="6">
        <v>90</v>
      </c>
      <c r="L81" s="9">
        <v>0.7</v>
      </c>
      <c r="M81" s="9">
        <v>12.09</v>
      </c>
      <c r="N81" s="10">
        <v>0.60499999999999998</v>
      </c>
      <c r="O81" s="9">
        <v>0.41979166666666662</v>
      </c>
      <c r="P81" s="11">
        <v>2.1006944444444439E-2</v>
      </c>
      <c r="Q81" s="25"/>
      <c r="R81" s="25"/>
    </row>
    <row r="82" spans="1:24" x14ac:dyDescent="0.25">
      <c r="A82" s="6">
        <v>2016</v>
      </c>
      <c r="B82" s="6">
        <v>2483</v>
      </c>
      <c r="C82" s="7" t="s">
        <v>16</v>
      </c>
      <c r="D82" s="8">
        <v>42814</v>
      </c>
      <c r="E82" s="6">
        <v>6473</v>
      </c>
      <c r="F82" s="7" t="s">
        <v>20</v>
      </c>
      <c r="G82" s="7" t="s">
        <v>18</v>
      </c>
      <c r="H82" s="6">
        <v>2016</v>
      </c>
      <c r="I82" s="7" t="s">
        <v>42</v>
      </c>
      <c r="J82" s="6">
        <v>500</v>
      </c>
      <c r="K82" s="6">
        <v>85</v>
      </c>
      <c r="L82" s="9">
        <v>0.7</v>
      </c>
      <c r="M82" s="9">
        <v>0.26</v>
      </c>
      <c r="N82" s="11">
        <v>8.9999999999999993E-3</v>
      </c>
      <c r="O82" s="9">
        <v>8.5262345679012336E-3</v>
      </c>
      <c r="P82" s="11">
        <v>2.9513888888888884E-4</v>
      </c>
      <c r="Q82" s="25">
        <f>O81-O82</f>
        <v>0.41126543209876537</v>
      </c>
      <c r="R82" s="25">
        <f>P81-P82</f>
        <v>2.0711805555555549E-2</v>
      </c>
      <c r="S82" s="38">
        <f>Q82/365</f>
        <v>1.1267546084897681E-3</v>
      </c>
      <c r="T82" s="38">
        <f>R82/365</f>
        <v>5.6744672754946713E-5</v>
      </c>
      <c r="U82" s="38">
        <f>T82*0.92</f>
        <v>5.220509893455098E-5</v>
      </c>
      <c r="V82" s="25">
        <f>LOOKUP(G82,'Load Factor Adjustment'!$A$20:$A$28,'Load Factor Adjustment'!$D$20:$D$28)</f>
        <v>0.68571428571428572</v>
      </c>
      <c r="W82" s="38">
        <f>S82*V82</f>
        <v>7.7263173153584099E-4</v>
      </c>
      <c r="X82" s="38">
        <f>U82*V82</f>
        <v>3.5797782126549245E-5</v>
      </c>
    </row>
    <row r="83" spans="1:24" x14ac:dyDescent="0.25">
      <c r="A83" s="6">
        <v>2017</v>
      </c>
      <c r="B83" s="6">
        <v>2493</v>
      </c>
      <c r="C83" s="7" t="s">
        <v>16</v>
      </c>
      <c r="D83" s="8">
        <v>42814</v>
      </c>
      <c r="E83" s="6">
        <v>6435</v>
      </c>
      <c r="F83" s="7" t="s">
        <v>17</v>
      </c>
      <c r="G83" s="7" t="s">
        <v>18</v>
      </c>
      <c r="H83" s="6">
        <v>1977</v>
      </c>
      <c r="I83" s="7" t="s">
        <v>19</v>
      </c>
      <c r="J83" s="6">
        <v>200</v>
      </c>
      <c r="K83" s="6">
        <v>110</v>
      </c>
      <c r="L83" s="9">
        <v>0.7</v>
      </c>
      <c r="M83" s="9">
        <v>12.09</v>
      </c>
      <c r="N83" s="10">
        <v>0.60499999999999998</v>
      </c>
      <c r="O83" s="9">
        <v>0.20523148148148146</v>
      </c>
      <c r="P83" s="11">
        <v>1.027006172839506E-2</v>
      </c>
      <c r="Q83" s="25"/>
      <c r="R83" s="25"/>
    </row>
    <row r="84" spans="1:24" x14ac:dyDescent="0.25">
      <c r="A84" s="6">
        <v>2017</v>
      </c>
      <c r="B84" s="6">
        <v>2493</v>
      </c>
      <c r="C84" s="7" t="s">
        <v>16</v>
      </c>
      <c r="D84" s="8">
        <v>42814</v>
      </c>
      <c r="E84" s="6">
        <v>6436</v>
      </c>
      <c r="F84" s="7" t="s">
        <v>20</v>
      </c>
      <c r="G84" s="7" t="s">
        <v>18</v>
      </c>
      <c r="H84" s="6">
        <v>2016</v>
      </c>
      <c r="I84" s="7" t="s">
        <v>42</v>
      </c>
      <c r="J84" s="6">
        <v>200</v>
      </c>
      <c r="K84" s="6">
        <v>117</v>
      </c>
      <c r="L84" s="9">
        <v>0.7</v>
      </c>
      <c r="M84" s="9">
        <v>0.26</v>
      </c>
      <c r="N84" s="11">
        <v>8.9999999999999993E-3</v>
      </c>
      <c r="O84" s="9">
        <v>4.6944444444444438E-3</v>
      </c>
      <c r="P84" s="11">
        <v>1.6249999999999997E-4</v>
      </c>
      <c r="Q84" s="25">
        <f>O83-O84</f>
        <v>0.20053703703703701</v>
      </c>
      <c r="R84" s="25">
        <f>P83-P84</f>
        <v>1.0107561728395061E-2</v>
      </c>
      <c r="S84" s="38">
        <f>Q84/365</f>
        <v>5.4941653982749862E-4</v>
      </c>
      <c r="T84" s="38">
        <f>R84/365</f>
        <v>2.7691949940808384E-5</v>
      </c>
      <c r="U84" s="38">
        <f>T84*0.92</f>
        <v>2.5476593945543713E-5</v>
      </c>
      <c r="V84" s="25">
        <f>LOOKUP(G84,'Load Factor Adjustment'!$A$20:$A$28,'Load Factor Adjustment'!$D$20:$D$28)</f>
        <v>0.68571428571428572</v>
      </c>
      <c r="W84" s="38">
        <f>S84*V84</f>
        <v>3.7674277016742761E-4</v>
      </c>
      <c r="X84" s="38">
        <f>U84*V84</f>
        <v>1.7469664419801402E-5</v>
      </c>
    </row>
    <row r="85" spans="1:24" x14ac:dyDescent="0.25">
      <c r="A85" s="6">
        <v>2016</v>
      </c>
      <c r="B85" s="6">
        <v>2361</v>
      </c>
      <c r="C85" s="7" t="s">
        <v>26</v>
      </c>
      <c r="D85" s="8">
        <v>42815</v>
      </c>
      <c r="E85" s="6">
        <v>6319</v>
      </c>
      <c r="F85" s="7" t="s">
        <v>17</v>
      </c>
      <c r="G85" s="7" t="s">
        <v>18</v>
      </c>
      <c r="H85" s="6">
        <v>1998</v>
      </c>
      <c r="I85" s="7" t="s">
        <v>32</v>
      </c>
      <c r="J85" s="6">
        <v>1000</v>
      </c>
      <c r="K85" s="6">
        <v>114</v>
      </c>
      <c r="L85" s="9">
        <v>0.7</v>
      </c>
      <c r="M85" s="9">
        <v>6.54</v>
      </c>
      <c r="N85" s="11">
        <v>0.30399999999999999</v>
      </c>
      <c r="O85" s="9">
        <v>0.57527777777777778</v>
      </c>
      <c r="P85" s="11">
        <v>2.6740740740740742E-2</v>
      </c>
      <c r="Q85" s="25"/>
      <c r="R85" s="25"/>
    </row>
    <row r="86" spans="1:24" x14ac:dyDescent="0.25">
      <c r="A86" s="6">
        <v>2016</v>
      </c>
      <c r="B86" s="6">
        <v>2361</v>
      </c>
      <c r="C86" s="7" t="s">
        <v>26</v>
      </c>
      <c r="D86" s="8">
        <v>42815</v>
      </c>
      <c r="E86" s="6">
        <v>6320</v>
      </c>
      <c r="F86" s="7" t="s">
        <v>20</v>
      </c>
      <c r="G86" s="7" t="s">
        <v>18</v>
      </c>
      <c r="H86" s="6">
        <v>2015</v>
      </c>
      <c r="I86" s="7" t="s">
        <v>31</v>
      </c>
      <c r="J86" s="6">
        <v>1000</v>
      </c>
      <c r="K86" s="6">
        <v>125</v>
      </c>
      <c r="L86" s="9">
        <v>0.7</v>
      </c>
      <c r="M86" s="9">
        <v>2.15</v>
      </c>
      <c r="N86" s="11">
        <v>8.9999999999999993E-3</v>
      </c>
      <c r="O86" s="9">
        <v>0.20736882716049382</v>
      </c>
      <c r="P86" s="11">
        <v>8.680555555555554E-4</v>
      </c>
      <c r="Q86" s="25">
        <f>O85-O86</f>
        <v>0.36790895061728396</v>
      </c>
      <c r="R86" s="25">
        <f>P85-P86</f>
        <v>2.5872685185185186E-2</v>
      </c>
      <c r="S86" s="38">
        <f>Q86/365</f>
        <v>1.0079697277185862E-3</v>
      </c>
      <c r="T86" s="38">
        <f>R86/365</f>
        <v>7.0884069000507356E-5</v>
      </c>
      <c r="U86" s="38">
        <f>T86*0.92</f>
        <v>6.5213343480466767E-5</v>
      </c>
      <c r="V86" s="25">
        <f>LOOKUP(G86,'Load Factor Adjustment'!$A$20:$A$28,'Load Factor Adjustment'!$D$20:$D$28)</f>
        <v>0.68571428571428572</v>
      </c>
      <c r="W86" s="38">
        <f>S86*V86</f>
        <v>6.9117924186417343E-4</v>
      </c>
      <c r="X86" s="38">
        <f>U86*V86</f>
        <v>4.4717721243748643E-5</v>
      </c>
    </row>
    <row r="87" spans="1:24" x14ac:dyDescent="0.25">
      <c r="A87" s="6">
        <v>2016</v>
      </c>
      <c r="B87" s="6">
        <v>2282</v>
      </c>
      <c r="C87" s="7" t="s">
        <v>16</v>
      </c>
      <c r="D87" s="8">
        <v>42816</v>
      </c>
      <c r="E87" s="6">
        <v>6612</v>
      </c>
      <c r="F87" s="7" t="s">
        <v>17</v>
      </c>
      <c r="G87" s="7" t="s">
        <v>18</v>
      </c>
      <c r="H87" s="6">
        <v>1991</v>
      </c>
      <c r="I87" s="7" t="s">
        <v>19</v>
      </c>
      <c r="J87" s="6">
        <v>500</v>
      </c>
      <c r="K87" s="6">
        <v>100</v>
      </c>
      <c r="L87" s="9">
        <v>0.7</v>
      </c>
      <c r="M87" s="9">
        <v>8.17</v>
      </c>
      <c r="N87" s="10">
        <v>0.497</v>
      </c>
      <c r="O87" s="9">
        <v>0.3152006172839506</v>
      </c>
      <c r="P87" s="11">
        <v>1.9174382716049383E-2</v>
      </c>
      <c r="Q87" s="25"/>
      <c r="R87" s="25"/>
    </row>
    <row r="88" spans="1:24" x14ac:dyDescent="0.25">
      <c r="A88" s="6">
        <v>2016</v>
      </c>
      <c r="B88" s="6">
        <v>2282</v>
      </c>
      <c r="C88" s="7" t="s">
        <v>16</v>
      </c>
      <c r="D88" s="8">
        <v>42816</v>
      </c>
      <c r="E88" s="6">
        <v>6613</v>
      </c>
      <c r="F88" s="7" t="s">
        <v>20</v>
      </c>
      <c r="G88" s="7" t="s">
        <v>18</v>
      </c>
      <c r="H88" s="6">
        <v>2016</v>
      </c>
      <c r="I88" s="7" t="s">
        <v>42</v>
      </c>
      <c r="J88" s="6">
        <v>500</v>
      </c>
      <c r="K88" s="6">
        <v>125</v>
      </c>
      <c r="L88" s="9">
        <v>0.7</v>
      </c>
      <c r="M88" s="9">
        <v>2.3199999999999998</v>
      </c>
      <c r="N88" s="11">
        <v>0.112</v>
      </c>
      <c r="O88" s="9">
        <v>0.11188271604938271</v>
      </c>
      <c r="P88" s="11">
        <v>5.4012345679012343E-3</v>
      </c>
      <c r="Q88" s="25">
        <f>O87-O88</f>
        <v>0.20331790123456789</v>
      </c>
      <c r="R88" s="25">
        <f>P87-P88</f>
        <v>1.3773148148148149E-2</v>
      </c>
      <c r="S88" s="38">
        <f>Q88/365</f>
        <v>5.5703534584813116E-4</v>
      </c>
      <c r="T88" s="38">
        <f>R88/365</f>
        <v>3.773465246067986E-5</v>
      </c>
      <c r="U88" s="38">
        <f>T88*0.92</f>
        <v>3.471588026382547E-5</v>
      </c>
      <c r="V88" s="25">
        <f>LOOKUP(G88,'Load Factor Adjustment'!$A$20:$A$28,'Load Factor Adjustment'!$D$20:$D$28)</f>
        <v>0.68571428571428572</v>
      </c>
      <c r="W88" s="38">
        <f>S88*V88</f>
        <v>3.8196709429586136E-4</v>
      </c>
      <c r="X88" s="38">
        <f>U88*V88</f>
        <v>2.3805175038051751E-5</v>
      </c>
    </row>
    <row r="89" spans="1:24" x14ac:dyDescent="0.25">
      <c r="A89" s="6">
        <v>2016</v>
      </c>
      <c r="B89" s="6">
        <v>2283</v>
      </c>
      <c r="C89" s="7" t="s">
        <v>16</v>
      </c>
      <c r="D89" s="8">
        <v>42816</v>
      </c>
      <c r="E89" s="6">
        <v>6610</v>
      </c>
      <c r="F89" s="7" t="s">
        <v>17</v>
      </c>
      <c r="G89" s="7" t="s">
        <v>18</v>
      </c>
      <c r="H89" s="6">
        <v>1980</v>
      </c>
      <c r="I89" s="7" t="s">
        <v>19</v>
      </c>
      <c r="J89" s="6">
        <v>400</v>
      </c>
      <c r="K89" s="6">
        <v>108</v>
      </c>
      <c r="L89" s="9">
        <v>0.7</v>
      </c>
      <c r="M89" s="9">
        <v>12.09</v>
      </c>
      <c r="N89" s="10">
        <v>0.60499999999999998</v>
      </c>
      <c r="O89" s="9">
        <v>0.40299999999999997</v>
      </c>
      <c r="P89" s="11">
        <v>2.0166666666666663E-2</v>
      </c>
      <c r="Q89" s="25"/>
      <c r="R89" s="25"/>
    </row>
    <row r="90" spans="1:24" x14ac:dyDescent="0.25">
      <c r="A90" s="6">
        <v>2016</v>
      </c>
      <c r="B90" s="6">
        <v>2283</v>
      </c>
      <c r="C90" s="7" t="s">
        <v>16</v>
      </c>
      <c r="D90" s="8">
        <v>42816</v>
      </c>
      <c r="E90" s="6">
        <v>6611</v>
      </c>
      <c r="F90" s="7" t="s">
        <v>20</v>
      </c>
      <c r="G90" s="7" t="s">
        <v>18</v>
      </c>
      <c r="H90" s="6">
        <v>2016</v>
      </c>
      <c r="I90" s="7" t="s">
        <v>42</v>
      </c>
      <c r="J90" s="6">
        <v>400</v>
      </c>
      <c r="K90" s="6">
        <v>125</v>
      </c>
      <c r="L90" s="9">
        <v>0.7</v>
      </c>
      <c r="M90" s="9">
        <v>2.3199999999999998</v>
      </c>
      <c r="N90" s="11">
        <v>0.112</v>
      </c>
      <c r="O90" s="9">
        <v>8.9506172839506168E-2</v>
      </c>
      <c r="P90" s="11">
        <v>4.3209876543209872E-3</v>
      </c>
      <c r="Q90" s="25">
        <f>O89-O90</f>
        <v>0.31349382716049379</v>
      </c>
      <c r="R90" s="25">
        <f>P89-P90</f>
        <v>1.5845679012345674E-2</v>
      </c>
      <c r="S90" s="38">
        <f>Q90/365</f>
        <v>8.5888719769998303E-4</v>
      </c>
      <c r="T90" s="38">
        <f>R90/365</f>
        <v>4.3412819211905957E-5</v>
      </c>
      <c r="U90" s="38">
        <f>T90*0.92</f>
        <v>3.9939793674953482E-5</v>
      </c>
      <c r="V90" s="25">
        <f>LOOKUP(G90,'Load Factor Adjustment'!$A$20:$A$28,'Load Factor Adjustment'!$D$20:$D$28)</f>
        <v>0.68571428571428572</v>
      </c>
      <c r="W90" s="38">
        <f>S90*V90</f>
        <v>5.8895122127998836E-4</v>
      </c>
      <c r="X90" s="38">
        <f>U90*V90</f>
        <v>2.7387287091396673E-5</v>
      </c>
    </row>
    <row r="91" spans="1:24" x14ac:dyDescent="0.25">
      <c r="A91" s="6">
        <v>2016</v>
      </c>
      <c r="B91" s="6">
        <v>2355</v>
      </c>
      <c r="C91" s="7" t="s">
        <v>26</v>
      </c>
      <c r="D91" s="8">
        <v>42817</v>
      </c>
      <c r="E91" s="6">
        <v>6326</v>
      </c>
      <c r="F91" s="7" t="s">
        <v>17</v>
      </c>
      <c r="G91" s="7" t="s">
        <v>18</v>
      </c>
      <c r="H91" s="6">
        <v>1998</v>
      </c>
      <c r="I91" s="7" t="s">
        <v>32</v>
      </c>
      <c r="J91" s="6">
        <v>1000</v>
      </c>
      <c r="K91" s="6">
        <v>114</v>
      </c>
      <c r="L91" s="9">
        <v>0.7</v>
      </c>
      <c r="M91" s="9">
        <v>6.54</v>
      </c>
      <c r="N91" s="11">
        <v>0.30399999999999999</v>
      </c>
      <c r="O91" s="9">
        <v>0.57527777777777778</v>
      </c>
      <c r="P91" s="11">
        <v>2.6740740740740742E-2</v>
      </c>
      <c r="Q91" s="25"/>
      <c r="R91" s="25"/>
    </row>
    <row r="92" spans="1:24" x14ac:dyDescent="0.25">
      <c r="A92" s="6">
        <v>2016</v>
      </c>
      <c r="B92" s="6">
        <v>2355</v>
      </c>
      <c r="C92" s="7" t="s">
        <v>26</v>
      </c>
      <c r="D92" s="8">
        <v>42817</v>
      </c>
      <c r="E92" s="6">
        <v>6327</v>
      </c>
      <c r="F92" s="7" t="s">
        <v>20</v>
      </c>
      <c r="G92" s="7" t="s">
        <v>18</v>
      </c>
      <c r="H92" s="6">
        <v>2016</v>
      </c>
      <c r="I92" s="7" t="s">
        <v>42</v>
      </c>
      <c r="J92" s="6">
        <v>1000</v>
      </c>
      <c r="K92" s="6">
        <v>115</v>
      </c>
      <c r="L92" s="9">
        <v>0.7</v>
      </c>
      <c r="M92" s="9">
        <v>2.3199999999999998</v>
      </c>
      <c r="N92" s="11">
        <v>0.112</v>
      </c>
      <c r="O92" s="9">
        <v>0.20586419753086418</v>
      </c>
      <c r="P92" s="11">
        <v>9.9382716049382716E-3</v>
      </c>
      <c r="Q92" s="25">
        <f>O91-O92</f>
        <v>0.36941358024691362</v>
      </c>
      <c r="R92" s="25">
        <f>P91-P92</f>
        <v>1.680246913580247E-2</v>
      </c>
      <c r="S92" s="38">
        <f>Q92/365</f>
        <v>1.0120920006764756E-3</v>
      </c>
      <c r="T92" s="38">
        <f>R92/365</f>
        <v>4.6034162015897179E-5</v>
      </c>
      <c r="U92" s="38">
        <f>T92*0.92</f>
        <v>4.2351429054625407E-5</v>
      </c>
      <c r="V92" s="25">
        <f>LOOKUP(G92,'Load Factor Adjustment'!$A$20:$A$28,'Load Factor Adjustment'!$D$20:$D$28)</f>
        <v>0.68571428571428572</v>
      </c>
      <c r="W92" s="38">
        <f>S92*V92</f>
        <v>6.9400594332101183E-4</v>
      </c>
      <c r="X92" s="38">
        <f>U92*V92</f>
        <v>2.9040979923171707E-5</v>
      </c>
    </row>
    <row r="93" spans="1:24" x14ac:dyDescent="0.25">
      <c r="A93" s="6">
        <v>2016</v>
      </c>
      <c r="B93" s="6">
        <v>2356</v>
      </c>
      <c r="C93" s="7" t="s">
        <v>26</v>
      </c>
      <c r="D93" s="8">
        <v>42817</v>
      </c>
      <c r="E93" s="6">
        <v>6328</v>
      </c>
      <c r="F93" s="7" t="s">
        <v>17</v>
      </c>
      <c r="G93" s="7" t="s">
        <v>18</v>
      </c>
      <c r="H93" s="6">
        <v>1997</v>
      </c>
      <c r="I93" s="7" t="s">
        <v>19</v>
      </c>
      <c r="J93" s="6">
        <v>1000</v>
      </c>
      <c r="K93" s="6">
        <v>68</v>
      </c>
      <c r="L93" s="9">
        <v>0.7</v>
      </c>
      <c r="M93" s="9">
        <v>8.17</v>
      </c>
      <c r="N93" s="10">
        <v>0.497</v>
      </c>
      <c r="O93" s="9">
        <v>0.42867283950617285</v>
      </c>
      <c r="P93" s="11">
        <v>2.6077160493827162E-2</v>
      </c>
      <c r="Q93" s="25"/>
      <c r="R93" s="25"/>
    </row>
    <row r="94" spans="1:24" x14ac:dyDescent="0.25">
      <c r="A94" s="6">
        <v>2016</v>
      </c>
      <c r="B94" s="6">
        <v>2356</v>
      </c>
      <c r="C94" s="7" t="s">
        <v>26</v>
      </c>
      <c r="D94" s="8">
        <v>42817</v>
      </c>
      <c r="E94" s="6">
        <v>6329</v>
      </c>
      <c r="F94" s="7" t="s">
        <v>20</v>
      </c>
      <c r="G94" s="7" t="s">
        <v>18</v>
      </c>
      <c r="H94" s="6">
        <v>2016</v>
      </c>
      <c r="I94" s="7" t="s">
        <v>42</v>
      </c>
      <c r="J94" s="6">
        <v>1000</v>
      </c>
      <c r="K94" s="6">
        <v>55</v>
      </c>
      <c r="L94" s="9">
        <v>0.7</v>
      </c>
      <c r="M94" s="9">
        <v>2.74</v>
      </c>
      <c r="N94" s="11">
        <v>8.9999999999999993E-3</v>
      </c>
      <c r="O94" s="9">
        <v>0.11628086419753088</v>
      </c>
      <c r="P94" s="11">
        <v>3.8194444444444446E-4</v>
      </c>
      <c r="Q94" s="25">
        <f>O93-O94</f>
        <v>0.31239197530864199</v>
      </c>
      <c r="R94" s="25">
        <f>P93-P94</f>
        <v>2.5695216049382717E-2</v>
      </c>
      <c r="S94" s="38">
        <f>Q94/365</f>
        <v>8.5586842550312869E-4</v>
      </c>
      <c r="T94" s="38">
        <f>R94/365</f>
        <v>7.0397852190089638E-5</v>
      </c>
      <c r="U94" s="38">
        <f>T94*0.92</f>
        <v>6.4766024014882472E-5</v>
      </c>
      <c r="V94" s="25">
        <f>LOOKUP(G94,'Load Factor Adjustment'!$A$20:$A$28,'Load Factor Adjustment'!$D$20:$D$28)</f>
        <v>0.68571428571428572</v>
      </c>
      <c r="W94" s="38">
        <f>S94*V94</f>
        <v>5.8688120605928827E-4</v>
      </c>
      <c r="X94" s="38">
        <f>U94*V94</f>
        <v>4.441098789591941E-5</v>
      </c>
    </row>
    <row r="95" spans="1:24" x14ac:dyDescent="0.25">
      <c r="A95" s="6">
        <v>2016</v>
      </c>
      <c r="B95" s="6">
        <v>2358</v>
      </c>
      <c r="C95" s="7" t="s">
        <v>26</v>
      </c>
      <c r="D95" s="8">
        <v>42817</v>
      </c>
      <c r="E95" s="6">
        <v>6270</v>
      </c>
      <c r="F95" s="7" t="s">
        <v>17</v>
      </c>
      <c r="G95" s="7" t="s">
        <v>18</v>
      </c>
      <c r="H95" s="6">
        <v>1995</v>
      </c>
      <c r="I95" s="7" t="s">
        <v>19</v>
      </c>
      <c r="J95" s="6">
        <v>1000</v>
      </c>
      <c r="K95" s="6">
        <v>102</v>
      </c>
      <c r="L95" s="9">
        <v>0.7</v>
      </c>
      <c r="M95" s="9">
        <v>8.17</v>
      </c>
      <c r="N95" s="10">
        <v>0.497</v>
      </c>
      <c r="O95" s="9">
        <v>0.64300925925925922</v>
      </c>
      <c r="P95" s="11">
        <v>3.9115740740740743E-2</v>
      </c>
      <c r="Q95" s="25"/>
      <c r="R95" s="25"/>
    </row>
    <row r="96" spans="1:24" x14ac:dyDescent="0.25">
      <c r="A96" s="6">
        <v>2016</v>
      </c>
      <c r="B96" s="6">
        <v>2358</v>
      </c>
      <c r="C96" s="7" t="s">
        <v>26</v>
      </c>
      <c r="D96" s="8">
        <v>42817</v>
      </c>
      <c r="E96" s="6">
        <v>6271</v>
      </c>
      <c r="F96" s="7" t="s">
        <v>20</v>
      </c>
      <c r="G96" s="7" t="s">
        <v>18</v>
      </c>
      <c r="H96" s="6">
        <v>2016</v>
      </c>
      <c r="I96" s="7" t="s">
        <v>42</v>
      </c>
      <c r="J96" s="6">
        <v>1000</v>
      </c>
      <c r="K96" s="6">
        <v>115</v>
      </c>
      <c r="L96" s="9">
        <v>0.7</v>
      </c>
      <c r="M96" s="9">
        <v>2.3199999999999998</v>
      </c>
      <c r="N96" s="11">
        <v>0.112</v>
      </c>
      <c r="O96" s="9">
        <v>0.20586419753086418</v>
      </c>
      <c r="P96" s="11">
        <v>9.9382716049382716E-3</v>
      </c>
      <c r="Q96" s="25">
        <f>O95-O96</f>
        <v>0.43714506172839507</v>
      </c>
      <c r="R96" s="25">
        <f>P95-P96</f>
        <v>2.9177469135802471E-2</v>
      </c>
      <c r="S96" s="38">
        <f>Q96/365</f>
        <v>1.1976577033654659E-3</v>
      </c>
      <c r="T96" s="38">
        <f>R96/365</f>
        <v>7.993827160493828E-5</v>
      </c>
      <c r="U96" s="38">
        <f>T96*0.92</f>
        <v>7.3543209876543225E-5</v>
      </c>
      <c r="V96" s="25">
        <f>LOOKUP(G96,'Load Factor Adjustment'!$A$20:$A$28,'Load Factor Adjustment'!$D$20:$D$28)</f>
        <v>0.68571428571428572</v>
      </c>
      <c r="W96" s="38">
        <f>S96*V96</f>
        <v>8.2125099659346231E-4</v>
      </c>
      <c r="X96" s="38">
        <f>U96*V96</f>
        <v>5.0429629629629637E-5</v>
      </c>
    </row>
    <row r="97" spans="1:24" x14ac:dyDescent="0.25">
      <c r="A97" s="6">
        <v>2016</v>
      </c>
      <c r="B97" s="6">
        <v>2364</v>
      </c>
      <c r="C97" s="7" t="s">
        <v>26</v>
      </c>
      <c r="D97" s="8">
        <v>42817</v>
      </c>
      <c r="E97" s="6">
        <v>6324</v>
      </c>
      <c r="F97" s="7" t="s">
        <v>17</v>
      </c>
      <c r="G97" s="7" t="s">
        <v>18</v>
      </c>
      <c r="H97" s="6">
        <v>1999</v>
      </c>
      <c r="I97" s="7" t="s">
        <v>19</v>
      </c>
      <c r="J97" s="6">
        <v>1000</v>
      </c>
      <c r="K97" s="6">
        <v>102</v>
      </c>
      <c r="L97" s="9">
        <v>0.7</v>
      </c>
      <c r="M97" s="9">
        <v>8.17</v>
      </c>
      <c r="N97" s="10">
        <v>0.497</v>
      </c>
      <c r="O97" s="9">
        <v>0.64300925925925922</v>
      </c>
      <c r="P97" s="11">
        <v>3.9115740740740743E-2</v>
      </c>
      <c r="Q97" s="25"/>
      <c r="R97" s="25"/>
    </row>
    <row r="98" spans="1:24" x14ac:dyDescent="0.25">
      <c r="A98" s="6">
        <v>2016</v>
      </c>
      <c r="B98" s="6">
        <v>2364</v>
      </c>
      <c r="C98" s="7" t="s">
        <v>26</v>
      </c>
      <c r="D98" s="8">
        <v>42817</v>
      </c>
      <c r="E98" s="6">
        <v>6325</v>
      </c>
      <c r="F98" s="7" t="s">
        <v>20</v>
      </c>
      <c r="G98" s="7" t="s">
        <v>18</v>
      </c>
      <c r="H98" s="6">
        <v>2015</v>
      </c>
      <c r="I98" s="7" t="s">
        <v>42</v>
      </c>
      <c r="J98" s="6">
        <v>1000</v>
      </c>
      <c r="K98" s="6">
        <v>115</v>
      </c>
      <c r="L98" s="9">
        <v>0.7</v>
      </c>
      <c r="M98" s="9">
        <v>2.3199999999999998</v>
      </c>
      <c r="N98" s="11">
        <v>0.112</v>
      </c>
      <c r="O98" s="9">
        <v>0.20586419753086418</v>
      </c>
      <c r="P98" s="11">
        <v>9.9382716049382716E-3</v>
      </c>
      <c r="Q98" s="25">
        <f>O97-O98</f>
        <v>0.43714506172839507</v>
      </c>
      <c r="R98" s="25">
        <f>P97-P98</f>
        <v>2.9177469135802471E-2</v>
      </c>
      <c r="S98" s="38">
        <f>Q98/365</f>
        <v>1.1976577033654659E-3</v>
      </c>
      <c r="T98" s="38">
        <f>R98/365</f>
        <v>7.993827160493828E-5</v>
      </c>
      <c r="U98" s="38">
        <f>T98*0.92</f>
        <v>7.3543209876543225E-5</v>
      </c>
      <c r="V98" s="25">
        <f>LOOKUP(G98,'Load Factor Adjustment'!$A$20:$A$28,'Load Factor Adjustment'!$D$20:$D$28)</f>
        <v>0.68571428571428572</v>
      </c>
      <c r="W98" s="38">
        <f>S98*V98</f>
        <v>8.2125099659346231E-4</v>
      </c>
      <c r="X98" s="38">
        <f>U98*V98</f>
        <v>5.0429629629629637E-5</v>
      </c>
    </row>
    <row r="99" spans="1:24" x14ac:dyDescent="0.25">
      <c r="A99" s="6">
        <v>2017</v>
      </c>
      <c r="B99" s="6">
        <v>2392</v>
      </c>
      <c r="C99" s="7" t="s">
        <v>16</v>
      </c>
      <c r="D99" s="8">
        <v>42817</v>
      </c>
      <c r="E99" s="6">
        <v>6501</v>
      </c>
      <c r="F99" s="7" t="s">
        <v>17</v>
      </c>
      <c r="G99" s="7" t="s">
        <v>18</v>
      </c>
      <c r="H99" s="6">
        <v>1988</v>
      </c>
      <c r="I99" s="7" t="s">
        <v>19</v>
      </c>
      <c r="J99" s="6">
        <v>400</v>
      </c>
      <c r="K99" s="6">
        <v>85</v>
      </c>
      <c r="L99" s="9">
        <v>0.7</v>
      </c>
      <c r="M99" s="9">
        <v>8.17</v>
      </c>
      <c r="N99" s="10">
        <v>0.497</v>
      </c>
      <c r="O99" s="9">
        <v>0.21433641975308643</v>
      </c>
      <c r="P99" s="11">
        <v>1.3038580246913581E-2</v>
      </c>
      <c r="Q99" s="25"/>
      <c r="R99" s="25"/>
    </row>
    <row r="100" spans="1:24" x14ac:dyDescent="0.25">
      <c r="A100" s="6">
        <v>2017</v>
      </c>
      <c r="B100" s="6">
        <v>2392</v>
      </c>
      <c r="C100" s="7" t="s">
        <v>16</v>
      </c>
      <c r="D100" s="8">
        <v>42817</v>
      </c>
      <c r="E100" s="6">
        <v>6502</v>
      </c>
      <c r="F100" s="7" t="s">
        <v>20</v>
      </c>
      <c r="G100" s="7" t="s">
        <v>18</v>
      </c>
      <c r="H100" s="6">
        <v>2015</v>
      </c>
      <c r="I100" s="7" t="s">
        <v>42</v>
      </c>
      <c r="J100" s="6">
        <v>400</v>
      </c>
      <c r="K100" s="6">
        <v>99</v>
      </c>
      <c r="L100" s="9">
        <v>0.7</v>
      </c>
      <c r="M100" s="9">
        <v>0.26</v>
      </c>
      <c r="N100" s="11">
        <v>8.9999999999999993E-3</v>
      </c>
      <c r="O100" s="9">
        <v>7.9444444444444449E-3</v>
      </c>
      <c r="P100" s="11">
        <v>2.7499999999999996E-4</v>
      </c>
      <c r="Q100" s="25">
        <f>O99-O100</f>
        <v>0.20639197530864198</v>
      </c>
      <c r="R100" s="25">
        <f>P99-P100</f>
        <v>1.2763580246913582E-2</v>
      </c>
      <c r="S100" s="38">
        <f>Q100/365</f>
        <v>5.6545746659901908E-4</v>
      </c>
      <c r="T100" s="38">
        <f>R100/365</f>
        <v>3.4968713005242692E-5</v>
      </c>
      <c r="U100" s="38">
        <f>T100*0.92</f>
        <v>3.2171215964823276E-5</v>
      </c>
      <c r="V100" s="25">
        <f>LOOKUP(G100,'Load Factor Adjustment'!$A$20:$A$28,'Load Factor Adjustment'!$D$20:$D$28)</f>
        <v>0.68571428571428572</v>
      </c>
      <c r="W100" s="38">
        <f>S100*V100</f>
        <v>3.8774226281075596E-4</v>
      </c>
      <c r="X100" s="38">
        <f>U100*V100</f>
        <v>2.2060262375878818E-5</v>
      </c>
    </row>
    <row r="101" spans="1:24" x14ac:dyDescent="0.25">
      <c r="A101" s="6">
        <v>2017</v>
      </c>
      <c r="B101" s="6">
        <v>2496</v>
      </c>
      <c r="C101" s="7" t="s">
        <v>16</v>
      </c>
      <c r="D101" s="8">
        <v>42817</v>
      </c>
      <c r="E101" s="6">
        <v>6491</v>
      </c>
      <c r="F101" s="7" t="s">
        <v>17</v>
      </c>
      <c r="G101" s="7" t="s">
        <v>36</v>
      </c>
      <c r="H101" s="6">
        <v>2007</v>
      </c>
      <c r="I101" s="7" t="s">
        <v>32</v>
      </c>
      <c r="J101" s="6">
        <v>1226</v>
      </c>
      <c r="K101" s="6">
        <v>824</v>
      </c>
      <c r="L101" s="9">
        <v>0.7</v>
      </c>
      <c r="M101" s="9">
        <v>5.93</v>
      </c>
      <c r="N101" s="11">
        <v>0.12</v>
      </c>
      <c r="O101" s="9">
        <v>4.6223983950617278</v>
      </c>
      <c r="P101" s="11">
        <v>9.3539259259259253E-2</v>
      </c>
      <c r="Q101" s="25"/>
      <c r="R101" s="25"/>
    </row>
    <row r="102" spans="1:24" x14ac:dyDescent="0.25">
      <c r="A102" s="6">
        <v>2017</v>
      </c>
      <c r="B102" s="6">
        <v>2496</v>
      </c>
      <c r="C102" s="7" t="s">
        <v>16</v>
      </c>
      <c r="D102" s="8">
        <v>42817</v>
      </c>
      <c r="E102" s="6">
        <v>6492</v>
      </c>
      <c r="F102" s="7" t="s">
        <v>20</v>
      </c>
      <c r="G102" s="7" t="s">
        <v>36</v>
      </c>
      <c r="H102" s="6">
        <v>2014</v>
      </c>
      <c r="I102" s="7" t="s">
        <v>31</v>
      </c>
      <c r="J102" s="6">
        <v>1226</v>
      </c>
      <c r="K102" s="6">
        <v>755</v>
      </c>
      <c r="L102" s="9">
        <v>0.7</v>
      </c>
      <c r="M102" s="9">
        <v>2.2400000000000002</v>
      </c>
      <c r="N102" s="11">
        <v>5.0999999999999997E-2</v>
      </c>
      <c r="O102" s="9">
        <v>1.5998543209876543</v>
      </c>
      <c r="P102" s="11">
        <v>3.6425254629629623E-2</v>
      </c>
      <c r="Q102" s="25">
        <f>O101-O102</f>
        <v>3.0225440740740734</v>
      </c>
      <c r="R102" s="25">
        <f>P101-P102</f>
        <v>5.7114004629629629E-2</v>
      </c>
      <c r="S102" s="38">
        <f>Q102/365</f>
        <v>8.280942668696091E-3</v>
      </c>
      <c r="T102" s="38">
        <f>R102/365</f>
        <v>1.5647672501268391E-4</v>
      </c>
      <c r="U102" s="38">
        <f>T102*0.92</f>
        <v>1.4395858701166919E-4</v>
      </c>
      <c r="V102" s="25">
        <f>LOOKUP(G102,'Load Factor Adjustment'!$A$20:$A$28,'Load Factor Adjustment'!$D$20:$D$28)</f>
        <v>0.62857142857142867</v>
      </c>
      <c r="W102" s="38">
        <f>S102*V102</f>
        <v>5.2051639631804005E-3</v>
      </c>
      <c r="X102" s="38">
        <f>U102*V102</f>
        <v>9.0488254693049222E-5</v>
      </c>
    </row>
    <row r="103" spans="1:24" x14ac:dyDescent="0.25">
      <c r="A103" s="6">
        <v>2017</v>
      </c>
      <c r="B103" s="6">
        <v>2502</v>
      </c>
      <c r="C103" s="7" t="s">
        <v>25</v>
      </c>
      <c r="D103" s="8">
        <v>42818</v>
      </c>
      <c r="E103" s="6">
        <v>6298</v>
      </c>
      <c r="F103" s="7" t="s">
        <v>17</v>
      </c>
      <c r="G103" s="7" t="s">
        <v>18</v>
      </c>
      <c r="H103" s="6">
        <v>1992</v>
      </c>
      <c r="I103" s="7" t="s">
        <v>19</v>
      </c>
      <c r="J103" s="6">
        <v>400</v>
      </c>
      <c r="K103" s="6">
        <v>75</v>
      </c>
      <c r="L103" s="9">
        <v>0.7</v>
      </c>
      <c r="M103" s="9">
        <v>8.17</v>
      </c>
      <c r="N103" s="10">
        <v>0.497</v>
      </c>
      <c r="O103" s="9">
        <v>0.18912037037037038</v>
      </c>
      <c r="P103" s="11">
        <v>1.150462962962963E-2</v>
      </c>
      <c r="Q103" s="25"/>
      <c r="R103" s="25"/>
    </row>
    <row r="104" spans="1:24" x14ac:dyDescent="0.25">
      <c r="A104" s="6">
        <v>2017</v>
      </c>
      <c r="B104" s="6">
        <v>2502</v>
      </c>
      <c r="C104" s="7" t="s">
        <v>25</v>
      </c>
      <c r="D104" s="8">
        <v>42818</v>
      </c>
      <c r="E104" s="6">
        <v>6299</v>
      </c>
      <c r="F104" s="7" t="s">
        <v>20</v>
      </c>
      <c r="G104" s="7" t="s">
        <v>18</v>
      </c>
      <c r="H104" s="6">
        <v>2016</v>
      </c>
      <c r="I104" s="7" t="s">
        <v>21</v>
      </c>
      <c r="J104" s="6">
        <v>400</v>
      </c>
      <c r="K104" s="6">
        <v>91</v>
      </c>
      <c r="L104" s="9">
        <v>0.7</v>
      </c>
      <c r="M104" s="9">
        <v>2.74</v>
      </c>
      <c r="N104" s="11">
        <v>0.112</v>
      </c>
      <c r="O104" s="9">
        <v>7.6956790123456797E-2</v>
      </c>
      <c r="P104" s="11">
        <v>3.1456790123456793E-3</v>
      </c>
      <c r="Q104" s="25">
        <f>O103-O104</f>
        <v>0.11216358024691359</v>
      </c>
      <c r="R104" s="25">
        <f>P103-P104</f>
        <v>8.3589506172839501E-3</v>
      </c>
      <c r="S104" s="38">
        <f>Q104/365</f>
        <v>3.0729748012853035E-4</v>
      </c>
      <c r="T104" s="38">
        <f>R104/365</f>
        <v>2.2901234567901232E-5</v>
      </c>
      <c r="U104" s="38">
        <f>T104*0.92</f>
        <v>2.1069135802469135E-5</v>
      </c>
      <c r="V104" s="25">
        <f>LOOKUP(G104,'Load Factor Adjustment'!$A$20:$A$28,'Load Factor Adjustment'!$D$20:$D$28)</f>
        <v>0.68571428571428572</v>
      </c>
      <c r="W104" s="38">
        <f>S104*V104</f>
        <v>2.107182720881351E-4</v>
      </c>
      <c r="X104" s="38">
        <f>U104*V104</f>
        <v>1.4447407407407407E-5</v>
      </c>
    </row>
    <row r="105" spans="1:24" x14ac:dyDescent="0.25">
      <c r="A105" s="6">
        <v>2015</v>
      </c>
      <c r="B105" s="6">
        <v>2469</v>
      </c>
      <c r="C105" s="7" t="s">
        <v>16</v>
      </c>
      <c r="D105" s="8">
        <v>42822</v>
      </c>
      <c r="E105" s="6">
        <v>6460</v>
      </c>
      <c r="F105" s="7" t="s">
        <v>17</v>
      </c>
      <c r="G105" s="7" t="s">
        <v>18</v>
      </c>
      <c r="H105" s="6">
        <v>1973</v>
      </c>
      <c r="I105" s="7" t="s">
        <v>19</v>
      </c>
      <c r="J105" s="6">
        <v>1000</v>
      </c>
      <c r="K105" s="6">
        <v>91</v>
      </c>
      <c r="L105" s="9">
        <v>0.7</v>
      </c>
      <c r="M105" s="9">
        <v>12.09</v>
      </c>
      <c r="N105" s="10">
        <v>0.60499999999999998</v>
      </c>
      <c r="O105" s="9">
        <v>0.84891203703703688</v>
      </c>
      <c r="P105" s="11">
        <v>4.2480709876543205E-2</v>
      </c>
      <c r="Q105" s="25"/>
      <c r="R105" s="25"/>
    </row>
    <row r="106" spans="1:24" x14ac:dyDescent="0.25">
      <c r="A106" s="6">
        <v>2015</v>
      </c>
      <c r="B106" s="6">
        <v>2469</v>
      </c>
      <c r="C106" s="7" t="s">
        <v>16</v>
      </c>
      <c r="D106" s="8">
        <v>42822</v>
      </c>
      <c r="E106" s="6">
        <v>6461</v>
      </c>
      <c r="F106" s="7" t="s">
        <v>20</v>
      </c>
      <c r="G106" s="7" t="s">
        <v>18</v>
      </c>
      <c r="H106" s="6">
        <v>2016</v>
      </c>
      <c r="I106" s="7" t="s">
        <v>42</v>
      </c>
      <c r="J106" s="6">
        <v>1000</v>
      </c>
      <c r="K106" s="6">
        <v>112</v>
      </c>
      <c r="L106" s="9">
        <v>0.7</v>
      </c>
      <c r="M106" s="9">
        <v>2.3199999999999998</v>
      </c>
      <c r="N106" s="11">
        <v>0.112</v>
      </c>
      <c r="O106" s="9">
        <v>0.20049382716049383</v>
      </c>
      <c r="P106" s="11">
        <v>9.6790123456790139E-3</v>
      </c>
      <c r="Q106" s="25">
        <f>O105-O106</f>
        <v>0.64841820987654308</v>
      </c>
      <c r="R106" s="25">
        <f>P105-P106</f>
        <v>3.2801697530864191E-2</v>
      </c>
      <c r="S106" s="38">
        <f>Q106/365</f>
        <v>1.7764882462371044E-3</v>
      </c>
      <c r="T106" s="38">
        <f>R106/365</f>
        <v>8.9867664468121068E-5</v>
      </c>
      <c r="U106" s="38">
        <f>T106*0.92</f>
        <v>8.267825131067138E-5</v>
      </c>
      <c r="V106" s="25">
        <f>LOOKUP(G106,'Load Factor Adjustment'!$A$20:$A$28,'Load Factor Adjustment'!$D$20:$D$28)</f>
        <v>0.68571428571428572</v>
      </c>
      <c r="W106" s="38">
        <f>S106*V106</f>
        <v>1.2181633688483002E-3</v>
      </c>
      <c r="X106" s="38">
        <f>U106*V106</f>
        <v>5.669365804160323E-5</v>
      </c>
    </row>
    <row r="107" spans="1:24" x14ac:dyDescent="0.25">
      <c r="A107" s="6">
        <v>2016</v>
      </c>
      <c r="B107" s="6">
        <v>2304</v>
      </c>
      <c r="C107" s="7" t="s">
        <v>29</v>
      </c>
      <c r="D107" s="8">
        <v>42829</v>
      </c>
      <c r="E107" s="6">
        <v>6664</v>
      </c>
      <c r="F107" s="7" t="s">
        <v>17</v>
      </c>
      <c r="G107" s="7" t="s">
        <v>18</v>
      </c>
      <c r="H107" s="6">
        <v>1982</v>
      </c>
      <c r="I107" s="7" t="s">
        <v>19</v>
      </c>
      <c r="J107" s="6">
        <v>2000</v>
      </c>
      <c r="K107" s="6">
        <v>95</v>
      </c>
      <c r="L107" s="9">
        <v>0.7</v>
      </c>
      <c r="M107" s="9">
        <v>12.09</v>
      </c>
      <c r="N107" s="10">
        <v>0.60499999999999998</v>
      </c>
      <c r="O107" s="9">
        <v>1.7724537037037038</v>
      </c>
      <c r="P107" s="11">
        <v>8.869598765432099E-2</v>
      </c>
      <c r="Q107" s="25"/>
      <c r="R107" s="25"/>
    </row>
    <row r="108" spans="1:24" x14ac:dyDescent="0.25">
      <c r="A108" s="6">
        <v>2016</v>
      </c>
      <c r="B108" s="6">
        <v>2304</v>
      </c>
      <c r="C108" s="7" t="s">
        <v>29</v>
      </c>
      <c r="D108" s="8">
        <v>42829</v>
      </c>
      <c r="E108" s="6">
        <v>6666</v>
      </c>
      <c r="F108" s="7" t="s">
        <v>20</v>
      </c>
      <c r="G108" s="7" t="s">
        <v>18</v>
      </c>
      <c r="H108" s="6">
        <v>2016</v>
      </c>
      <c r="I108" s="7" t="s">
        <v>42</v>
      </c>
      <c r="J108" s="6">
        <v>2000</v>
      </c>
      <c r="K108" s="6">
        <v>90</v>
      </c>
      <c r="L108" s="9">
        <v>0.7</v>
      </c>
      <c r="M108" s="9">
        <v>0.26</v>
      </c>
      <c r="N108" s="11">
        <v>8.9999999999999993E-3</v>
      </c>
      <c r="O108" s="9">
        <v>3.6111111111111108E-2</v>
      </c>
      <c r="P108" s="11">
        <v>1.2499999999999998E-3</v>
      </c>
      <c r="Q108" s="25">
        <f>O107-O108</f>
        <v>1.7363425925925926</v>
      </c>
      <c r="R108" s="25">
        <f>P107-P108</f>
        <v>8.7445987654320989E-2</v>
      </c>
      <c r="S108" s="38">
        <f>Q108/365</f>
        <v>4.7571029934043631E-3</v>
      </c>
      <c r="T108" s="38">
        <f>R108/365</f>
        <v>2.3957804836800272E-4</v>
      </c>
      <c r="U108" s="38">
        <f>T108*0.92</f>
        <v>2.2041180449856252E-4</v>
      </c>
      <c r="V108" s="25">
        <f>LOOKUP(G108,'Load Factor Adjustment'!$A$20:$A$28,'Load Factor Adjustment'!$D$20:$D$28)</f>
        <v>0.68571428571428572</v>
      </c>
      <c r="W108" s="38">
        <f>S108*V108</f>
        <v>3.2620134811915634E-3</v>
      </c>
      <c r="X108" s="38">
        <f>U108*V108</f>
        <v>1.5113952308472859E-4</v>
      </c>
    </row>
    <row r="109" spans="1:24" x14ac:dyDescent="0.25">
      <c r="A109" s="6">
        <v>2017</v>
      </c>
      <c r="B109" s="6">
        <v>2315</v>
      </c>
      <c r="C109" s="7" t="s">
        <v>28</v>
      </c>
      <c r="D109" s="8">
        <v>42829</v>
      </c>
      <c r="E109" s="6">
        <v>6549</v>
      </c>
      <c r="F109" s="7" t="s">
        <v>17</v>
      </c>
      <c r="G109" s="7" t="s">
        <v>18</v>
      </c>
      <c r="H109" s="6">
        <v>1983</v>
      </c>
      <c r="I109" s="7" t="s">
        <v>19</v>
      </c>
      <c r="J109" s="6">
        <v>1000</v>
      </c>
      <c r="K109" s="6">
        <v>60</v>
      </c>
      <c r="L109" s="9">
        <v>0.7</v>
      </c>
      <c r="M109" s="9">
        <v>12.09</v>
      </c>
      <c r="N109" s="10">
        <v>0.60499999999999998</v>
      </c>
      <c r="O109" s="9">
        <v>0.55972222222222223</v>
      </c>
      <c r="P109" s="11">
        <v>2.8009259259259258E-2</v>
      </c>
      <c r="Q109" s="25"/>
      <c r="R109" s="25"/>
    </row>
    <row r="110" spans="1:24" x14ac:dyDescent="0.25">
      <c r="A110" s="6">
        <v>2017</v>
      </c>
      <c r="B110" s="6">
        <v>2315</v>
      </c>
      <c r="C110" s="7" t="s">
        <v>28</v>
      </c>
      <c r="D110" s="8">
        <v>42829</v>
      </c>
      <c r="E110" s="6">
        <v>6550</v>
      </c>
      <c r="F110" s="7" t="s">
        <v>20</v>
      </c>
      <c r="G110" s="7" t="s">
        <v>18</v>
      </c>
      <c r="H110" s="6">
        <v>2015</v>
      </c>
      <c r="I110" s="7" t="s">
        <v>42</v>
      </c>
      <c r="J110" s="6">
        <v>1000</v>
      </c>
      <c r="K110" s="6">
        <v>56</v>
      </c>
      <c r="L110" s="9">
        <v>0.7</v>
      </c>
      <c r="M110" s="9">
        <v>2.74</v>
      </c>
      <c r="N110" s="11">
        <v>8.9999999999999993E-3</v>
      </c>
      <c r="O110" s="9">
        <v>0.11839506172839508</v>
      </c>
      <c r="P110" s="11">
        <v>3.8888888888888881E-4</v>
      </c>
      <c r="Q110" s="25">
        <f>O109-O110</f>
        <v>0.44132716049382714</v>
      </c>
      <c r="R110" s="25">
        <f>P109-P110</f>
        <v>2.7620370370370368E-2</v>
      </c>
      <c r="S110" s="38">
        <f>Q110/365</f>
        <v>1.209115508202266E-3</v>
      </c>
      <c r="T110" s="38">
        <f>R110/365</f>
        <v>7.5672247590055801E-5</v>
      </c>
      <c r="U110" s="38">
        <f>T110*0.92</f>
        <v>6.9618467782851337E-5</v>
      </c>
      <c r="V110" s="25">
        <f>LOOKUP(G110,'Load Factor Adjustment'!$A$20:$A$28,'Load Factor Adjustment'!$D$20:$D$28)</f>
        <v>0.68571428571428572</v>
      </c>
      <c r="W110" s="38">
        <f>S110*V110</f>
        <v>8.2910777705298244E-4</v>
      </c>
      <c r="X110" s="38">
        <f>U110*V110</f>
        <v>4.7738377908240917E-5</v>
      </c>
    </row>
    <row r="111" spans="1:24" x14ac:dyDescent="0.25">
      <c r="A111" s="6">
        <v>2016</v>
      </c>
      <c r="B111" s="6">
        <v>2334</v>
      </c>
      <c r="C111" s="7" t="s">
        <v>28</v>
      </c>
      <c r="D111" s="8">
        <v>42829</v>
      </c>
      <c r="E111" s="6">
        <v>6541</v>
      </c>
      <c r="F111" s="7" t="s">
        <v>17</v>
      </c>
      <c r="G111" s="7" t="s">
        <v>18</v>
      </c>
      <c r="H111" s="6">
        <v>1978</v>
      </c>
      <c r="I111" s="7" t="s">
        <v>19</v>
      </c>
      <c r="J111" s="6">
        <v>300</v>
      </c>
      <c r="K111" s="6">
        <v>91</v>
      </c>
      <c r="L111" s="9">
        <v>0.7</v>
      </c>
      <c r="M111" s="9">
        <v>12.09</v>
      </c>
      <c r="N111" s="10">
        <v>0.60499999999999998</v>
      </c>
      <c r="O111" s="9">
        <v>0.25467361111111109</v>
      </c>
      <c r="P111" s="11">
        <v>1.2744212962962962E-2</v>
      </c>
      <c r="Q111" s="25"/>
      <c r="R111" s="25"/>
    </row>
    <row r="112" spans="1:24" x14ac:dyDescent="0.25">
      <c r="A112" s="6">
        <v>2016</v>
      </c>
      <c r="B112" s="6">
        <v>2334</v>
      </c>
      <c r="C112" s="7" t="s">
        <v>28</v>
      </c>
      <c r="D112" s="8">
        <v>42829</v>
      </c>
      <c r="E112" s="6">
        <v>6542</v>
      </c>
      <c r="F112" s="7" t="s">
        <v>20</v>
      </c>
      <c r="G112" s="7" t="s">
        <v>18</v>
      </c>
      <c r="H112" s="6">
        <v>2016</v>
      </c>
      <c r="I112" s="7" t="s">
        <v>42</v>
      </c>
      <c r="J112" s="6">
        <v>300</v>
      </c>
      <c r="K112" s="6">
        <v>105</v>
      </c>
      <c r="L112" s="9">
        <v>0.7</v>
      </c>
      <c r="M112" s="9">
        <v>0.26</v>
      </c>
      <c r="N112" s="11">
        <v>8.9999999999999993E-3</v>
      </c>
      <c r="O112" s="9">
        <v>6.3194444444444444E-3</v>
      </c>
      <c r="P112" s="11">
        <v>2.1874999999999998E-4</v>
      </c>
      <c r="Q112" s="25">
        <f>O111-O112</f>
        <v>0.24835416666666665</v>
      </c>
      <c r="R112" s="25">
        <f>P111-P112</f>
        <v>1.2525462962962962E-2</v>
      </c>
      <c r="S112" s="38">
        <f>Q112/365</f>
        <v>6.8042237442922371E-4</v>
      </c>
      <c r="T112" s="38">
        <f>R112/365</f>
        <v>3.4316336884830031E-5</v>
      </c>
      <c r="U112" s="38">
        <f>T112*0.92</f>
        <v>3.1571029934043633E-5</v>
      </c>
      <c r="V112" s="25">
        <f>LOOKUP(G112,'Load Factor Adjustment'!$A$20:$A$28,'Load Factor Adjustment'!$D$20:$D$28)</f>
        <v>0.68571428571428572</v>
      </c>
      <c r="W112" s="38">
        <f>S112*V112</f>
        <v>4.665753424657534E-4</v>
      </c>
      <c r="X112" s="38">
        <f>U112*V112</f>
        <v>2.1648706240487061E-5</v>
      </c>
    </row>
    <row r="113" spans="1:24" x14ac:dyDescent="0.25">
      <c r="A113" s="6">
        <v>2017</v>
      </c>
      <c r="B113" s="6">
        <v>2386</v>
      </c>
      <c r="C113" s="7" t="s">
        <v>16</v>
      </c>
      <c r="D113" s="8">
        <v>42829</v>
      </c>
      <c r="E113" s="6">
        <v>6517</v>
      </c>
      <c r="F113" s="7" t="s">
        <v>17</v>
      </c>
      <c r="G113" s="7" t="s">
        <v>18</v>
      </c>
      <c r="H113" s="6">
        <v>2005</v>
      </c>
      <c r="I113" s="7" t="s">
        <v>38</v>
      </c>
      <c r="J113" s="6">
        <v>700</v>
      </c>
      <c r="K113" s="6">
        <v>105</v>
      </c>
      <c r="L113" s="9">
        <v>0.7</v>
      </c>
      <c r="M113" s="9">
        <v>4.1500000000000004</v>
      </c>
      <c r="N113" s="11">
        <v>0.128</v>
      </c>
      <c r="O113" s="9">
        <v>0.23535879629629633</v>
      </c>
      <c r="P113" s="11">
        <v>7.2592592592592596E-3</v>
      </c>
      <c r="Q113" s="25"/>
      <c r="R113" s="25"/>
    </row>
    <row r="114" spans="1:24" x14ac:dyDescent="0.25">
      <c r="A114" s="6">
        <v>2017</v>
      </c>
      <c r="B114" s="6">
        <v>2386</v>
      </c>
      <c r="C114" s="7" t="s">
        <v>16</v>
      </c>
      <c r="D114" s="8">
        <v>42829</v>
      </c>
      <c r="E114" s="6">
        <v>6518</v>
      </c>
      <c r="F114" s="7" t="s">
        <v>20</v>
      </c>
      <c r="G114" s="7" t="s">
        <v>18</v>
      </c>
      <c r="H114" s="6">
        <v>2016</v>
      </c>
      <c r="I114" s="7" t="s">
        <v>42</v>
      </c>
      <c r="J114" s="6">
        <v>700</v>
      </c>
      <c r="K114" s="6">
        <v>106</v>
      </c>
      <c r="L114" s="9">
        <v>0.7</v>
      </c>
      <c r="M114" s="9">
        <v>0.26</v>
      </c>
      <c r="N114" s="11">
        <v>8.9999999999999993E-3</v>
      </c>
      <c r="O114" s="9">
        <v>1.4885802469135801E-2</v>
      </c>
      <c r="P114" s="11">
        <v>5.152777777777778E-4</v>
      </c>
      <c r="Q114" s="25">
        <f>O113-O114</f>
        <v>0.22047299382716054</v>
      </c>
      <c r="R114" s="25">
        <f>P113-P114</f>
        <v>6.7439814814814819E-3</v>
      </c>
      <c r="S114" s="38">
        <f>Q114/365</f>
        <v>6.0403559952646726E-4</v>
      </c>
      <c r="T114" s="38">
        <f>R114/365</f>
        <v>1.8476661593099949E-5</v>
      </c>
      <c r="U114" s="38">
        <f>T114*0.92</f>
        <v>1.6998528665651955E-5</v>
      </c>
      <c r="V114" s="25">
        <f>LOOKUP(G114,'Load Factor Adjustment'!$A$20:$A$28,'Load Factor Adjustment'!$D$20:$D$28)</f>
        <v>0.68571428571428572</v>
      </c>
      <c r="W114" s="38">
        <f>S114*V114</f>
        <v>4.1419583967529182E-4</v>
      </c>
      <c r="X114" s="38">
        <f>U114*V114</f>
        <v>1.1656133942161341E-5</v>
      </c>
    </row>
    <row r="115" spans="1:24" x14ac:dyDescent="0.25">
      <c r="A115" s="6">
        <v>2017</v>
      </c>
      <c r="B115" s="6">
        <v>2389</v>
      </c>
      <c r="C115" s="7" t="s">
        <v>16</v>
      </c>
      <c r="D115" s="8">
        <v>42829</v>
      </c>
      <c r="E115" s="6">
        <v>6511</v>
      </c>
      <c r="F115" s="7" t="s">
        <v>17</v>
      </c>
      <c r="G115" s="7" t="s">
        <v>18</v>
      </c>
      <c r="H115" s="6">
        <v>1965</v>
      </c>
      <c r="I115" s="7" t="s">
        <v>19</v>
      </c>
      <c r="J115" s="6">
        <v>200</v>
      </c>
      <c r="K115" s="6">
        <v>55</v>
      </c>
      <c r="L115" s="9">
        <v>0.7</v>
      </c>
      <c r="M115" s="9">
        <v>12.09</v>
      </c>
      <c r="N115" s="10">
        <v>0.60499999999999998</v>
      </c>
      <c r="O115" s="9">
        <v>0.10261574074074073</v>
      </c>
      <c r="P115" s="11">
        <v>5.13503086419753E-3</v>
      </c>
      <c r="Q115" s="25"/>
      <c r="R115" s="25"/>
    </row>
    <row r="116" spans="1:24" x14ac:dyDescent="0.25">
      <c r="A116" s="6">
        <v>2017</v>
      </c>
      <c r="B116" s="6">
        <v>2389</v>
      </c>
      <c r="C116" s="7" t="s">
        <v>16</v>
      </c>
      <c r="D116" s="8">
        <v>42829</v>
      </c>
      <c r="E116" s="6">
        <v>6512</v>
      </c>
      <c r="F116" s="7" t="s">
        <v>20</v>
      </c>
      <c r="G116" s="7" t="s">
        <v>18</v>
      </c>
      <c r="H116" s="6">
        <v>2016</v>
      </c>
      <c r="I116" s="7" t="s">
        <v>42</v>
      </c>
      <c r="J116" s="6">
        <v>200</v>
      </c>
      <c r="K116" s="6">
        <v>65</v>
      </c>
      <c r="L116" s="9">
        <v>0.7</v>
      </c>
      <c r="M116" s="9">
        <v>2.74</v>
      </c>
      <c r="N116" s="11">
        <v>8.9999999999999993E-3</v>
      </c>
      <c r="O116" s="9">
        <v>2.7484567901234571E-2</v>
      </c>
      <c r="P116" s="11">
        <v>9.0277777777777774E-5</v>
      </c>
      <c r="Q116" s="25">
        <f>O115-O116</f>
        <v>7.5131172839506155E-2</v>
      </c>
      <c r="R116" s="25">
        <f>P115-P116</f>
        <v>5.0447530864197523E-3</v>
      </c>
      <c r="S116" s="38">
        <f>Q116/365</f>
        <v>2.0583882969727713E-4</v>
      </c>
      <c r="T116" s="38">
        <f>R116/365</f>
        <v>1.3821241332656855E-5</v>
      </c>
      <c r="U116" s="38">
        <f>T116*0.92</f>
        <v>1.2715542026044307E-5</v>
      </c>
      <c r="V116" s="25">
        <f>LOOKUP(G116,'Load Factor Adjustment'!$A$20:$A$28,'Load Factor Adjustment'!$D$20:$D$28)</f>
        <v>0.68571428571428572</v>
      </c>
      <c r="W116" s="38">
        <f>S116*V116</f>
        <v>1.4114662607813289E-4</v>
      </c>
      <c r="X116" s="38">
        <f>U116*V116</f>
        <v>8.7192288178589534E-6</v>
      </c>
    </row>
    <row r="117" spans="1:24" x14ac:dyDescent="0.25">
      <c r="A117" s="6">
        <v>2017</v>
      </c>
      <c r="B117" s="6">
        <v>2494</v>
      </c>
      <c r="C117" s="7" t="s">
        <v>16</v>
      </c>
      <c r="D117" s="8">
        <v>42829</v>
      </c>
      <c r="E117" s="6">
        <v>6480</v>
      </c>
      <c r="F117" s="7" t="s">
        <v>17</v>
      </c>
      <c r="G117" s="7" t="s">
        <v>18</v>
      </c>
      <c r="H117" s="6">
        <v>1987</v>
      </c>
      <c r="I117" s="7" t="s">
        <v>19</v>
      </c>
      <c r="J117" s="6">
        <v>1500</v>
      </c>
      <c r="K117" s="6">
        <v>39</v>
      </c>
      <c r="L117" s="9">
        <v>0.7</v>
      </c>
      <c r="M117" s="9">
        <v>6.51</v>
      </c>
      <c r="N117" s="10">
        <v>0.54700000000000004</v>
      </c>
      <c r="O117" s="9">
        <v>0.29385416666666669</v>
      </c>
      <c r="P117" s="11">
        <v>2.4690972222222225E-2</v>
      </c>
      <c r="Q117" s="25"/>
      <c r="R117" s="25"/>
    </row>
    <row r="118" spans="1:24" x14ac:dyDescent="0.25">
      <c r="A118" s="6">
        <v>2017</v>
      </c>
      <c r="B118" s="6">
        <v>2494</v>
      </c>
      <c r="C118" s="7" t="s">
        <v>16</v>
      </c>
      <c r="D118" s="8">
        <v>42829</v>
      </c>
      <c r="E118" s="6">
        <v>6481</v>
      </c>
      <c r="F118" s="7" t="s">
        <v>20</v>
      </c>
      <c r="G118" s="7" t="s">
        <v>18</v>
      </c>
      <c r="H118" s="6">
        <v>2016</v>
      </c>
      <c r="I118" s="7" t="s">
        <v>42</v>
      </c>
      <c r="J118" s="6">
        <v>1500</v>
      </c>
      <c r="K118" s="6">
        <v>106</v>
      </c>
      <c r="L118" s="9">
        <v>0.7</v>
      </c>
      <c r="M118" s="9">
        <v>2.3199999999999998</v>
      </c>
      <c r="N118" s="11">
        <v>0.112</v>
      </c>
      <c r="O118" s="9">
        <v>0.28462962962962962</v>
      </c>
      <c r="P118" s="11">
        <v>1.3740740740740741E-2</v>
      </c>
      <c r="Q118" s="25">
        <f>O117-O118</f>
        <v>9.2245370370370727E-3</v>
      </c>
      <c r="R118" s="25">
        <f>P117-P118</f>
        <v>1.0950231481481484E-2</v>
      </c>
      <c r="S118" s="38">
        <f>Q118/365</f>
        <v>2.5272704211060472E-5</v>
      </c>
      <c r="T118" s="38">
        <f>R118/365</f>
        <v>3.0000634195839684E-5</v>
      </c>
      <c r="U118" s="38">
        <f>T118*0.92</f>
        <v>2.760058346017251E-5</v>
      </c>
      <c r="V118" s="25">
        <f>LOOKUP(G118,'Load Factor Adjustment'!$A$20:$A$28,'Load Factor Adjustment'!$D$20:$D$28)</f>
        <v>0.68571428571428572</v>
      </c>
      <c r="W118" s="38">
        <f>S118*V118</f>
        <v>1.7329854316155751E-5</v>
      </c>
      <c r="X118" s="38">
        <f>U118*V118</f>
        <v>1.8926114372689723E-5</v>
      </c>
    </row>
    <row r="119" spans="1:24" x14ac:dyDescent="0.25">
      <c r="A119" s="6">
        <v>2017</v>
      </c>
      <c r="B119" s="6">
        <v>2495</v>
      </c>
      <c r="C119" s="7" t="s">
        <v>16</v>
      </c>
      <c r="D119" s="8">
        <v>42829</v>
      </c>
      <c r="E119" s="6">
        <v>6482</v>
      </c>
      <c r="F119" s="7" t="s">
        <v>17</v>
      </c>
      <c r="G119" s="7" t="s">
        <v>18</v>
      </c>
      <c r="H119" s="6">
        <v>2005</v>
      </c>
      <c r="I119" s="7" t="s">
        <v>38</v>
      </c>
      <c r="J119" s="6">
        <v>1500</v>
      </c>
      <c r="K119" s="6">
        <v>91</v>
      </c>
      <c r="L119" s="9">
        <v>0.7</v>
      </c>
      <c r="M119" s="9">
        <v>4.75</v>
      </c>
      <c r="N119" s="11">
        <v>0.192</v>
      </c>
      <c r="O119" s="9">
        <v>0.50028935185185186</v>
      </c>
      <c r="P119" s="11">
        <v>2.0222222222222225E-2</v>
      </c>
      <c r="Q119" s="25"/>
      <c r="R119" s="25"/>
    </row>
    <row r="120" spans="1:24" x14ac:dyDescent="0.25">
      <c r="A120" s="6">
        <v>2017</v>
      </c>
      <c r="B120" s="6">
        <v>2495</v>
      </c>
      <c r="C120" s="7" t="s">
        <v>16</v>
      </c>
      <c r="D120" s="8">
        <v>42829</v>
      </c>
      <c r="E120" s="6">
        <v>6483</v>
      </c>
      <c r="F120" s="7" t="s">
        <v>20</v>
      </c>
      <c r="G120" s="7" t="s">
        <v>18</v>
      </c>
      <c r="H120" s="6">
        <v>2016</v>
      </c>
      <c r="I120" s="7" t="s">
        <v>42</v>
      </c>
      <c r="J120" s="6">
        <v>1500</v>
      </c>
      <c r="K120" s="6">
        <v>106</v>
      </c>
      <c r="L120" s="9">
        <v>0.7</v>
      </c>
      <c r="M120" s="9">
        <v>2.3199999999999998</v>
      </c>
      <c r="N120" s="11">
        <v>0.112</v>
      </c>
      <c r="O120" s="9">
        <v>0.28462962962962962</v>
      </c>
      <c r="P120" s="11">
        <v>1.3740740740740741E-2</v>
      </c>
      <c r="Q120" s="25">
        <f>O119-O120</f>
        <v>0.21565972222222224</v>
      </c>
      <c r="R120" s="25">
        <f>P119-P120</f>
        <v>6.4814814814814839E-3</v>
      </c>
      <c r="S120" s="38">
        <f>Q120/365</f>
        <v>5.9084855403348558E-4</v>
      </c>
      <c r="T120" s="38">
        <f>R120/365</f>
        <v>1.7757483510908174E-5</v>
      </c>
      <c r="U120" s="38">
        <f>T120*0.92</f>
        <v>1.6336884830035519E-5</v>
      </c>
      <c r="V120" s="25">
        <f>LOOKUP(G120,'Load Factor Adjustment'!$A$20:$A$28,'Load Factor Adjustment'!$D$20:$D$28)</f>
        <v>0.68571428571428572</v>
      </c>
      <c r="W120" s="38">
        <f>S120*V120</f>
        <v>4.051532941943901E-4</v>
      </c>
      <c r="X120" s="38">
        <f>U120*V120</f>
        <v>1.1202435312024356E-5</v>
      </c>
    </row>
    <row r="121" spans="1:24" x14ac:dyDescent="0.25">
      <c r="A121" s="6">
        <v>2016</v>
      </c>
      <c r="B121" s="6">
        <v>2442</v>
      </c>
      <c r="C121" s="7" t="s">
        <v>27</v>
      </c>
      <c r="D121" s="8">
        <v>42830</v>
      </c>
      <c r="E121" s="6">
        <v>6262</v>
      </c>
      <c r="F121" s="7" t="s">
        <v>17</v>
      </c>
      <c r="G121" s="7" t="s">
        <v>18</v>
      </c>
      <c r="H121" s="6">
        <v>2002</v>
      </c>
      <c r="I121" s="7" t="s">
        <v>32</v>
      </c>
      <c r="J121" s="6">
        <v>300</v>
      </c>
      <c r="K121" s="6">
        <v>92</v>
      </c>
      <c r="L121" s="9">
        <v>0.7</v>
      </c>
      <c r="M121" s="9">
        <v>6.54</v>
      </c>
      <c r="N121" s="11">
        <v>0.55200000000000005</v>
      </c>
      <c r="O121" s="9">
        <v>0.13927777777777778</v>
      </c>
      <c r="P121" s="11">
        <v>1.1755555555555557E-2</v>
      </c>
      <c r="Q121" s="25"/>
      <c r="R121" s="25"/>
    </row>
    <row r="122" spans="1:24" x14ac:dyDescent="0.25">
      <c r="A122" s="6">
        <v>2016</v>
      </c>
      <c r="B122" s="6">
        <v>2442</v>
      </c>
      <c r="C122" s="7" t="s">
        <v>27</v>
      </c>
      <c r="D122" s="8">
        <v>42830</v>
      </c>
      <c r="E122" s="6">
        <v>6263</v>
      </c>
      <c r="F122" s="7" t="s">
        <v>20</v>
      </c>
      <c r="G122" s="7" t="s">
        <v>18</v>
      </c>
      <c r="H122" s="6">
        <v>2016</v>
      </c>
      <c r="I122" s="7" t="s">
        <v>42</v>
      </c>
      <c r="J122" s="6">
        <v>300</v>
      </c>
      <c r="K122" s="6">
        <v>115</v>
      </c>
      <c r="L122" s="9">
        <v>0.7</v>
      </c>
      <c r="M122" s="9">
        <v>0.26</v>
      </c>
      <c r="N122" s="11">
        <v>8.9999999999999993E-3</v>
      </c>
      <c r="O122" s="9">
        <v>6.9212962962962961E-3</v>
      </c>
      <c r="P122" s="11">
        <v>2.3958333333333332E-4</v>
      </c>
      <c r="Q122" s="25">
        <f>O121-O122</f>
        <v>0.13235648148148149</v>
      </c>
      <c r="R122" s="25">
        <f>P121-P122</f>
        <v>1.1515972222222224E-2</v>
      </c>
      <c r="S122" s="38">
        <f>Q122/365</f>
        <v>3.6262049720953832E-4</v>
      </c>
      <c r="T122" s="38">
        <f>R122/365</f>
        <v>3.1550608828006091E-5</v>
      </c>
      <c r="U122" s="38">
        <f>T122*0.92</f>
        <v>2.9026560121765606E-5</v>
      </c>
      <c r="V122" s="25">
        <f>LOOKUP(G122,'Load Factor Adjustment'!$A$20:$A$28,'Load Factor Adjustment'!$D$20:$D$28)</f>
        <v>0.68571428571428572</v>
      </c>
      <c r="W122" s="38">
        <f>S122*V122</f>
        <v>2.4865405522939772E-4</v>
      </c>
      <c r="X122" s="38">
        <f>U122*V122</f>
        <v>1.9903926940639272E-5</v>
      </c>
    </row>
    <row r="123" spans="1:24" x14ac:dyDescent="0.25">
      <c r="A123" s="6">
        <v>2016</v>
      </c>
      <c r="B123" s="6">
        <v>2430</v>
      </c>
      <c r="C123" s="7" t="s">
        <v>27</v>
      </c>
      <c r="D123" s="8">
        <v>42832</v>
      </c>
      <c r="E123" s="6">
        <v>6384</v>
      </c>
      <c r="F123" s="7" t="s">
        <v>17</v>
      </c>
      <c r="G123" s="7" t="s">
        <v>18</v>
      </c>
      <c r="H123" s="6">
        <v>1980</v>
      </c>
      <c r="I123" s="7" t="s">
        <v>19</v>
      </c>
      <c r="J123" s="6">
        <v>200</v>
      </c>
      <c r="K123" s="6">
        <v>75</v>
      </c>
      <c r="L123" s="9">
        <v>0.7</v>
      </c>
      <c r="M123" s="9">
        <v>12.09</v>
      </c>
      <c r="N123" s="10">
        <v>0.60499999999999998</v>
      </c>
      <c r="O123" s="9">
        <v>0.13993055555555556</v>
      </c>
      <c r="P123" s="11">
        <v>7.0023148148148145E-3</v>
      </c>
      <c r="Q123" s="25"/>
      <c r="R123" s="25"/>
    </row>
    <row r="124" spans="1:24" x14ac:dyDescent="0.25">
      <c r="A124" s="6">
        <v>2016</v>
      </c>
      <c r="B124" s="6">
        <v>2430</v>
      </c>
      <c r="C124" s="7" t="s">
        <v>27</v>
      </c>
      <c r="D124" s="8">
        <v>42832</v>
      </c>
      <c r="E124" s="6">
        <v>6385</v>
      </c>
      <c r="F124" s="7" t="s">
        <v>20</v>
      </c>
      <c r="G124" s="7" t="s">
        <v>18</v>
      </c>
      <c r="H124" s="6">
        <v>2016</v>
      </c>
      <c r="I124" s="7" t="s">
        <v>42</v>
      </c>
      <c r="J124" s="6">
        <v>200</v>
      </c>
      <c r="K124" s="6">
        <v>90</v>
      </c>
      <c r="L124" s="9">
        <v>0.7</v>
      </c>
      <c r="M124" s="9">
        <v>0.26</v>
      </c>
      <c r="N124" s="11">
        <v>8.9999999999999993E-3</v>
      </c>
      <c r="O124" s="9">
        <v>3.6111111111111109E-3</v>
      </c>
      <c r="P124" s="11">
        <v>1.25E-4</v>
      </c>
      <c r="Q124" s="25">
        <f>O123-O124</f>
        <v>0.13631944444444444</v>
      </c>
      <c r="R124" s="25">
        <f>P123-P124</f>
        <v>6.8773148148148144E-3</v>
      </c>
      <c r="S124" s="38">
        <f>Q124/365</f>
        <v>3.7347792998477928E-4</v>
      </c>
      <c r="T124" s="38">
        <f>R124/365</f>
        <v>1.8841958396752914E-5</v>
      </c>
      <c r="U124" s="38">
        <f>T124*0.92</f>
        <v>1.7334601725012682E-5</v>
      </c>
      <c r="V124" s="25">
        <f>LOOKUP(G124,'Load Factor Adjustment'!$A$20:$A$28,'Load Factor Adjustment'!$D$20:$D$28)</f>
        <v>0.68571428571428572</v>
      </c>
      <c r="W124" s="38">
        <f>S124*V124</f>
        <v>2.5609915198956295E-4</v>
      </c>
      <c r="X124" s="38">
        <f>U124*V124</f>
        <v>1.1886584040008697E-5</v>
      </c>
    </row>
    <row r="125" spans="1:24" x14ac:dyDescent="0.25">
      <c r="A125" s="6">
        <v>2017</v>
      </c>
      <c r="B125" s="6">
        <v>2497</v>
      </c>
      <c r="C125" s="7" t="s">
        <v>25</v>
      </c>
      <c r="D125" s="8">
        <v>42832</v>
      </c>
      <c r="E125" s="6">
        <v>6300</v>
      </c>
      <c r="F125" s="7" t="s">
        <v>17</v>
      </c>
      <c r="G125" s="7" t="s">
        <v>18</v>
      </c>
      <c r="H125" s="6">
        <v>1975</v>
      </c>
      <c r="I125" s="7" t="s">
        <v>19</v>
      </c>
      <c r="J125" s="6">
        <v>500</v>
      </c>
      <c r="K125" s="6">
        <v>76</v>
      </c>
      <c r="L125" s="9">
        <v>0.7</v>
      </c>
      <c r="M125" s="9">
        <v>12.09</v>
      </c>
      <c r="N125" s="10">
        <v>0.60499999999999998</v>
      </c>
      <c r="O125" s="9">
        <v>0.35449074074074072</v>
      </c>
      <c r="P125" s="11">
        <v>1.7739197530864198E-2</v>
      </c>
      <c r="Q125" s="25"/>
      <c r="R125" s="25"/>
    </row>
    <row r="126" spans="1:24" x14ac:dyDescent="0.25">
      <c r="A126" s="6">
        <v>2017</v>
      </c>
      <c r="B126" s="6">
        <v>2497</v>
      </c>
      <c r="C126" s="7" t="s">
        <v>25</v>
      </c>
      <c r="D126" s="8">
        <v>42832</v>
      </c>
      <c r="E126" s="6">
        <v>6301</v>
      </c>
      <c r="F126" s="7" t="s">
        <v>20</v>
      </c>
      <c r="G126" s="7" t="s">
        <v>18</v>
      </c>
      <c r="H126" s="6">
        <v>2016</v>
      </c>
      <c r="I126" s="7" t="s">
        <v>42</v>
      </c>
      <c r="J126" s="6">
        <v>500</v>
      </c>
      <c r="K126" s="6">
        <v>70</v>
      </c>
      <c r="L126" s="9">
        <v>0.7</v>
      </c>
      <c r="M126" s="9">
        <v>2.74</v>
      </c>
      <c r="N126" s="11">
        <v>8.9999999999999993E-3</v>
      </c>
      <c r="O126" s="9">
        <v>7.3996913580246917E-2</v>
      </c>
      <c r="P126" s="11">
        <v>2.4305555555555552E-4</v>
      </c>
      <c r="Q126" s="25">
        <f>O125-O126</f>
        <v>0.28049382716049381</v>
      </c>
      <c r="R126" s="25">
        <f>P125-P126</f>
        <v>1.7496141975308643E-2</v>
      </c>
      <c r="S126" s="38">
        <f>Q126/365</f>
        <v>7.6847623879587352E-4</v>
      </c>
      <c r="T126" s="38">
        <f>R126/365</f>
        <v>4.7934635548790799E-5</v>
      </c>
      <c r="U126" s="38">
        <f>T126*0.92</f>
        <v>4.409986470488754E-5</v>
      </c>
      <c r="V126" s="25">
        <f>LOOKUP(G126,'Load Factor Adjustment'!$A$20:$A$28,'Load Factor Adjustment'!$D$20:$D$28)</f>
        <v>0.68571428571428572</v>
      </c>
      <c r="W126" s="38">
        <f>S126*V126</f>
        <v>5.2695513517431332E-4</v>
      </c>
      <c r="X126" s="38">
        <f>U126*V126</f>
        <v>3.0239907226208599E-5</v>
      </c>
    </row>
    <row r="127" spans="1:24" x14ac:dyDescent="0.25">
      <c r="A127" s="6">
        <v>2016</v>
      </c>
      <c r="B127" s="6">
        <v>2500</v>
      </c>
      <c r="C127" s="7" t="s">
        <v>25</v>
      </c>
      <c r="D127" s="8">
        <v>42832</v>
      </c>
      <c r="E127" s="6">
        <v>6278</v>
      </c>
      <c r="F127" s="7" t="s">
        <v>17</v>
      </c>
      <c r="G127" s="7" t="s">
        <v>41</v>
      </c>
      <c r="H127" s="6">
        <v>1987</v>
      </c>
      <c r="I127" s="7" t="s">
        <v>19</v>
      </c>
      <c r="J127" s="6">
        <v>400</v>
      </c>
      <c r="K127" s="6">
        <v>400</v>
      </c>
      <c r="L127" s="9">
        <v>0.37</v>
      </c>
      <c r="M127" s="9">
        <v>10.23</v>
      </c>
      <c r="N127" s="10">
        <v>0.39600000000000002</v>
      </c>
      <c r="O127" s="9">
        <v>0.66756613756613759</v>
      </c>
      <c r="P127" s="11">
        <v>2.5841269841269842E-2</v>
      </c>
      <c r="Q127" s="25"/>
      <c r="R127" s="25"/>
    </row>
    <row r="128" spans="1:24" x14ac:dyDescent="0.25">
      <c r="A128" s="6">
        <v>2016</v>
      </c>
      <c r="B128" s="6">
        <v>2500</v>
      </c>
      <c r="C128" s="7" t="s">
        <v>25</v>
      </c>
      <c r="D128" s="8">
        <v>42832</v>
      </c>
      <c r="E128" s="6">
        <v>6277</v>
      </c>
      <c r="F128" s="7" t="s">
        <v>20</v>
      </c>
      <c r="G128" s="7" t="s">
        <v>41</v>
      </c>
      <c r="H128" s="6">
        <v>2016</v>
      </c>
      <c r="I128" s="7" t="s">
        <v>42</v>
      </c>
      <c r="J128" s="6">
        <v>400</v>
      </c>
      <c r="K128" s="6">
        <v>74</v>
      </c>
      <c r="L128" s="9">
        <v>0.37</v>
      </c>
      <c r="M128" s="9">
        <v>2.74</v>
      </c>
      <c r="N128" s="11">
        <v>8.9999999999999993E-3</v>
      </c>
      <c r="O128" s="9">
        <v>3.3078130511463848E-2</v>
      </c>
      <c r="P128" s="11">
        <v>1.0865079365079364E-4</v>
      </c>
      <c r="Q128" s="25">
        <f>O127-O128</f>
        <v>0.63448800705467379</v>
      </c>
      <c r="R128" s="25">
        <f>P127-P128</f>
        <v>2.5732619047619049E-2</v>
      </c>
      <c r="S128" s="38">
        <f>Q128/365</f>
        <v>1.7383233069991062E-3</v>
      </c>
      <c r="T128" s="38">
        <f>R128/365</f>
        <v>7.050032615786041E-5</v>
      </c>
      <c r="U128" s="38">
        <f>T128*0.92</f>
        <v>6.4860300065231586E-5</v>
      </c>
      <c r="V128" s="25">
        <f>LOOKUP(G128,'Load Factor Adjustment'!A19:A27,'Load Factor Adjustment'!D19:D27)</f>
        <v>1.0810810810810811</v>
      </c>
      <c r="W128" s="38">
        <f>S128*V128</f>
        <v>1.8792684399990339E-3</v>
      </c>
      <c r="X128" s="38">
        <f>U128*V128</f>
        <v>7.0119243313763882E-5</v>
      </c>
    </row>
    <row r="129" spans="1:24" x14ac:dyDescent="0.25">
      <c r="A129" s="6">
        <v>2016</v>
      </c>
      <c r="B129" s="6">
        <v>2440</v>
      </c>
      <c r="C129" s="7" t="s">
        <v>27</v>
      </c>
      <c r="D129" s="8">
        <v>42835</v>
      </c>
      <c r="E129" s="6">
        <v>6266</v>
      </c>
      <c r="F129" s="7" t="s">
        <v>17</v>
      </c>
      <c r="G129" s="7" t="s">
        <v>18</v>
      </c>
      <c r="H129" s="6">
        <v>2000</v>
      </c>
      <c r="I129" s="7" t="s">
        <v>32</v>
      </c>
      <c r="J129" s="6">
        <v>400</v>
      </c>
      <c r="K129" s="6">
        <v>100</v>
      </c>
      <c r="L129" s="9">
        <v>0.7</v>
      </c>
      <c r="M129" s="9">
        <v>6.54</v>
      </c>
      <c r="N129" s="11">
        <v>0.30399999999999999</v>
      </c>
      <c r="O129" s="9">
        <v>0.20185185185185187</v>
      </c>
      <c r="P129" s="11">
        <v>9.3827160493827159E-3</v>
      </c>
      <c r="Q129" s="25"/>
      <c r="R129" s="25"/>
    </row>
    <row r="130" spans="1:24" x14ac:dyDescent="0.25">
      <c r="A130" s="6">
        <v>2016</v>
      </c>
      <c r="B130" s="6">
        <v>2440</v>
      </c>
      <c r="C130" s="7" t="s">
        <v>27</v>
      </c>
      <c r="D130" s="8">
        <v>42835</v>
      </c>
      <c r="E130" s="6">
        <v>6267</v>
      </c>
      <c r="F130" s="7" t="s">
        <v>20</v>
      </c>
      <c r="G130" s="7" t="s">
        <v>18</v>
      </c>
      <c r="H130" s="6">
        <v>2016</v>
      </c>
      <c r="I130" s="7" t="s">
        <v>42</v>
      </c>
      <c r="J130" s="6">
        <v>400</v>
      </c>
      <c r="K130" s="6">
        <v>100</v>
      </c>
      <c r="L130" s="9">
        <v>0.7</v>
      </c>
      <c r="M130" s="9">
        <v>0.26</v>
      </c>
      <c r="N130" s="11">
        <v>8.9999999999999993E-3</v>
      </c>
      <c r="O130" s="9">
        <v>8.024691358024692E-3</v>
      </c>
      <c r="P130" s="11">
        <v>2.7777777777777772E-4</v>
      </c>
      <c r="Q130" s="25">
        <f>O129-O130</f>
        <v>0.19382716049382717</v>
      </c>
      <c r="R130" s="25">
        <f>P129-P130</f>
        <v>9.1049382716049381E-3</v>
      </c>
      <c r="S130" s="38">
        <f>Q130/365</f>
        <v>5.3103331642144426E-4</v>
      </c>
      <c r="T130" s="38">
        <f>R130/365</f>
        <v>2.4945036360561476E-5</v>
      </c>
      <c r="U130" s="38">
        <f>T130*0.92</f>
        <v>2.294943345171656E-5</v>
      </c>
      <c r="V130" s="25">
        <f>LOOKUP(G130,'Load Factor Adjustment'!$A$20:$A$28,'Load Factor Adjustment'!$D$20:$D$28)</f>
        <v>0.68571428571428572</v>
      </c>
      <c r="W130" s="38">
        <f>S130*V130</f>
        <v>3.6413713126041893E-4</v>
      </c>
      <c r="X130" s="38">
        <f>U130*V130</f>
        <v>1.5736754366891354E-5</v>
      </c>
    </row>
    <row r="131" spans="1:24" x14ac:dyDescent="0.25">
      <c r="A131" s="6">
        <v>2017</v>
      </c>
      <c r="B131" s="6">
        <v>2453</v>
      </c>
      <c r="C131" s="7" t="s">
        <v>27</v>
      </c>
      <c r="D131" s="8">
        <v>42836</v>
      </c>
      <c r="E131" s="6">
        <v>6392</v>
      </c>
      <c r="F131" s="7" t="s">
        <v>17</v>
      </c>
      <c r="G131" s="7" t="s">
        <v>18</v>
      </c>
      <c r="H131" s="6">
        <v>1986</v>
      </c>
      <c r="I131" s="7" t="s">
        <v>19</v>
      </c>
      <c r="J131" s="6">
        <v>400</v>
      </c>
      <c r="K131" s="6">
        <v>85</v>
      </c>
      <c r="L131" s="9">
        <v>0.7</v>
      </c>
      <c r="M131" s="9">
        <v>12.09</v>
      </c>
      <c r="N131" s="10">
        <v>0.60499999999999998</v>
      </c>
      <c r="O131" s="9">
        <v>0.31717592592592592</v>
      </c>
      <c r="P131" s="11">
        <v>1.5871913580246914E-2</v>
      </c>
      <c r="Q131" s="25"/>
      <c r="R131" s="25"/>
    </row>
    <row r="132" spans="1:24" x14ac:dyDescent="0.25">
      <c r="A132" s="6">
        <v>2017</v>
      </c>
      <c r="B132" s="6">
        <v>2453</v>
      </c>
      <c r="C132" s="7" t="s">
        <v>27</v>
      </c>
      <c r="D132" s="8">
        <v>42836</v>
      </c>
      <c r="E132" s="6">
        <v>6393</v>
      </c>
      <c r="F132" s="7" t="s">
        <v>20</v>
      </c>
      <c r="G132" s="7" t="s">
        <v>18</v>
      </c>
      <c r="H132" s="6">
        <v>2015</v>
      </c>
      <c r="I132" s="7" t="s">
        <v>42</v>
      </c>
      <c r="J132" s="6">
        <v>400</v>
      </c>
      <c r="K132" s="6">
        <v>86</v>
      </c>
      <c r="L132" s="9">
        <v>0.7</v>
      </c>
      <c r="M132" s="9">
        <v>0.26</v>
      </c>
      <c r="N132" s="11">
        <v>8.9999999999999993E-3</v>
      </c>
      <c r="O132" s="9">
        <v>6.9012345679012347E-3</v>
      </c>
      <c r="P132" s="11">
        <v>2.3888888888888885E-4</v>
      </c>
      <c r="Q132" s="25">
        <f>O131-O132</f>
        <v>0.31027469135802466</v>
      </c>
      <c r="R132" s="25">
        <f>P131-P132</f>
        <v>1.5633024691358025E-2</v>
      </c>
      <c r="S132" s="38">
        <f>Q132/365</f>
        <v>8.5006764755623198E-4</v>
      </c>
      <c r="T132" s="38">
        <f>R132/365</f>
        <v>4.2830204633857604E-5</v>
      </c>
      <c r="U132" s="38">
        <f>T132*0.92</f>
        <v>3.9403788263148997E-5</v>
      </c>
      <c r="V132" s="25">
        <f>LOOKUP(G132,'Load Factor Adjustment'!$A$20:$A$28,'Load Factor Adjustment'!$D$20:$D$28)</f>
        <v>0.68571428571428572</v>
      </c>
      <c r="W132" s="38">
        <f>S132*V132</f>
        <v>5.8290352975284474E-4</v>
      </c>
      <c r="X132" s="38">
        <f>U132*V132</f>
        <v>2.701974052330217E-5</v>
      </c>
    </row>
    <row r="133" spans="1:24" x14ac:dyDescent="0.25">
      <c r="A133" s="6">
        <v>2015</v>
      </c>
      <c r="B133" s="6">
        <v>2323</v>
      </c>
      <c r="C133" s="7" t="s">
        <v>27</v>
      </c>
      <c r="D133" s="8">
        <v>42837</v>
      </c>
      <c r="E133" s="6">
        <v>6729</v>
      </c>
      <c r="F133" s="7" t="s">
        <v>17</v>
      </c>
      <c r="G133" s="7" t="s">
        <v>18</v>
      </c>
      <c r="H133" s="6">
        <v>1996</v>
      </c>
      <c r="I133" s="7" t="s">
        <v>19</v>
      </c>
      <c r="J133" s="6">
        <v>265</v>
      </c>
      <c r="K133" s="6">
        <v>95</v>
      </c>
      <c r="L133" s="9">
        <v>0.7</v>
      </c>
      <c r="M133" s="9">
        <v>8.17</v>
      </c>
      <c r="N133" s="10">
        <v>0.497</v>
      </c>
      <c r="O133" s="9">
        <v>0.15870351080246914</v>
      </c>
      <c r="P133" s="11">
        <v>9.6543016975308635E-3</v>
      </c>
      <c r="Q133" s="25"/>
      <c r="R133" s="25"/>
    </row>
    <row r="134" spans="1:24" x14ac:dyDescent="0.25">
      <c r="A134" s="6">
        <v>2015</v>
      </c>
      <c r="B134" s="6">
        <v>2323</v>
      </c>
      <c r="C134" s="7" t="s">
        <v>27</v>
      </c>
      <c r="D134" s="8">
        <v>42837</v>
      </c>
      <c r="E134" s="6">
        <v>6731</v>
      </c>
      <c r="F134" s="7" t="s">
        <v>20</v>
      </c>
      <c r="G134" s="7" t="s">
        <v>18</v>
      </c>
      <c r="H134" s="6">
        <v>2016</v>
      </c>
      <c r="I134" s="7" t="s">
        <v>42</v>
      </c>
      <c r="J134" s="6">
        <v>265</v>
      </c>
      <c r="K134" s="6">
        <v>100</v>
      </c>
      <c r="L134" s="9">
        <v>0.7</v>
      </c>
      <c r="M134" s="9">
        <v>2.3199999999999998</v>
      </c>
      <c r="N134" s="11">
        <v>0.112</v>
      </c>
      <c r="O134" s="9">
        <v>4.743827160493827E-2</v>
      </c>
      <c r="P134" s="11">
        <v>2.2901234567901233E-3</v>
      </c>
      <c r="Q134" s="25">
        <f>O133-O134</f>
        <v>0.11126523919753087</v>
      </c>
      <c r="R134" s="25">
        <f>P133-P134</f>
        <v>7.3641782407407406E-3</v>
      </c>
      <c r="S134" s="38">
        <f>Q134/365</f>
        <v>3.0483627177405715E-4</v>
      </c>
      <c r="T134" s="38">
        <f>R134/365</f>
        <v>2.0175830796549973E-5</v>
      </c>
      <c r="U134" s="38">
        <f>T134*0.92</f>
        <v>1.8561764332825975E-5</v>
      </c>
      <c r="V134" s="25">
        <f>LOOKUP(G134,'Load Factor Adjustment'!$A$20:$A$28,'Load Factor Adjustment'!$D$20:$D$28)</f>
        <v>0.68571428571428572</v>
      </c>
      <c r="W134" s="38">
        <f>S134*V134</f>
        <v>2.0903058635935348E-4</v>
      </c>
      <c r="X134" s="38">
        <f>U134*V134</f>
        <v>1.2728066971080668E-5</v>
      </c>
    </row>
    <row r="135" spans="1:24" x14ac:dyDescent="0.25">
      <c r="A135" s="6">
        <v>2015</v>
      </c>
      <c r="B135" s="6">
        <v>2410</v>
      </c>
      <c r="C135" s="7" t="s">
        <v>27</v>
      </c>
      <c r="D135" s="8">
        <v>42837</v>
      </c>
      <c r="E135" s="6">
        <v>6378</v>
      </c>
      <c r="F135" s="7" t="s">
        <v>17</v>
      </c>
      <c r="G135" s="7" t="s">
        <v>18</v>
      </c>
      <c r="H135" s="6">
        <v>1985</v>
      </c>
      <c r="I135" s="7" t="s">
        <v>19</v>
      </c>
      <c r="J135" s="6">
        <v>300</v>
      </c>
      <c r="K135" s="6">
        <v>200</v>
      </c>
      <c r="L135" s="9">
        <v>0.7</v>
      </c>
      <c r="M135" s="9">
        <v>10.23</v>
      </c>
      <c r="N135" s="10">
        <v>0.39600000000000002</v>
      </c>
      <c r="O135" s="9">
        <v>0.47361111111111109</v>
      </c>
      <c r="P135" s="11">
        <v>1.8333333333333333E-2</v>
      </c>
      <c r="Q135" s="25"/>
      <c r="R135" s="25"/>
    </row>
    <row r="136" spans="1:24" x14ac:dyDescent="0.25">
      <c r="A136" s="6">
        <v>2015</v>
      </c>
      <c r="B136" s="6">
        <v>2410</v>
      </c>
      <c r="C136" s="7" t="s">
        <v>27</v>
      </c>
      <c r="D136" s="8">
        <v>42837</v>
      </c>
      <c r="E136" s="6">
        <v>6379</v>
      </c>
      <c r="F136" s="7" t="s">
        <v>20</v>
      </c>
      <c r="G136" s="7" t="s">
        <v>18</v>
      </c>
      <c r="H136" s="6">
        <v>2016</v>
      </c>
      <c r="I136" s="7" t="s">
        <v>42</v>
      </c>
      <c r="J136" s="6">
        <v>300</v>
      </c>
      <c r="K136" s="6">
        <v>105</v>
      </c>
      <c r="L136" s="9">
        <v>0.7</v>
      </c>
      <c r="M136" s="9">
        <v>0.26</v>
      </c>
      <c r="N136" s="11">
        <v>8.9999999999999993E-3</v>
      </c>
      <c r="O136" s="9">
        <v>6.3194444444444444E-3</v>
      </c>
      <c r="P136" s="11">
        <v>2.1874999999999998E-4</v>
      </c>
      <c r="Q136" s="25">
        <f>O135-O136</f>
        <v>0.46729166666666666</v>
      </c>
      <c r="R136" s="25">
        <f>P135-P136</f>
        <v>1.8114583333333333E-2</v>
      </c>
      <c r="S136" s="38">
        <f>Q136/365</f>
        <v>1.2802511415525113E-3</v>
      </c>
      <c r="T136" s="38">
        <f>R136/365</f>
        <v>4.9628995433789955E-5</v>
      </c>
      <c r="U136" s="38">
        <f>T136*0.92</f>
        <v>4.5658675799086758E-5</v>
      </c>
      <c r="V136" s="25">
        <f>LOOKUP(G136,'Load Factor Adjustment'!$A$20:$A$28,'Load Factor Adjustment'!$D$20:$D$28)</f>
        <v>0.68571428571428572</v>
      </c>
      <c r="W136" s="38">
        <f>S136*V136</f>
        <v>8.778864970645792E-4</v>
      </c>
      <c r="X136" s="38">
        <f>U136*V136</f>
        <v>3.1308806262230922E-5</v>
      </c>
    </row>
    <row r="137" spans="1:24" x14ac:dyDescent="0.25">
      <c r="A137" s="6">
        <v>2017</v>
      </c>
      <c r="B137" s="6">
        <v>2452</v>
      </c>
      <c r="C137" s="7" t="s">
        <v>27</v>
      </c>
      <c r="D137" s="8">
        <v>42837</v>
      </c>
      <c r="E137" s="6">
        <v>6382</v>
      </c>
      <c r="F137" s="7" t="s">
        <v>17</v>
      </c>
      <c r="G137" s="7" t="s">
        <v>18</v>
      </c>
      <c r="H137" s="6">
        <v>1975</v>
      </c>
      <c r="I137" s="7" t="s">
        <v>19</v>
      </c>
      <c r="J137" s="6">
        <v>200</v>
      </c>
      <c r="K137" s="6">
        <v>80</v>
      </c>
      <c r="L137" s="9">
        <v>0.7</v>
      </c>
      <c r="M137" s="9">
        <v>12.09</v>
      </c>
      <c r="N137" s="10">
        <v>0.60499999999999998</v>
      </c>
      <c r="O137" s="9">
        <v>0.14925925925925926</v>
      </c>
      <c r="P137" s="11">
        <v>7.4691358024691354E-3</v>
      </c>
      <c r="Q137" s="25"/>
      <c r="R137" s="25"/>
    </row>
    <row r="138" spans="1:24" x14ac:dyDescent="0.25">
      <c r="A138" s="6">
        <v>2017</v>
      </c>
      <c r="B138" s="6">
        <v>2452</v>
      </c>
      <c r="C138" s="7" t="s">
        <v>27</v>
      </c>
      <c r="D138" s="8">
        <v>42837</v>
      </c>
      <c r="E138" s="6">
        <v>6383</v>
      </c>
      <c r="F138" s="7" t="s">
        <v>20</v>
      </c>
      <c r="G138" s="7" t="s">
        <v>18</v>
      </c>
      <c r="H138" s="6">
        <v>2015</v>
      </c>
      <c r="I138" s="7" t="s">
        <v>42</v>
      </c>
      <c r="J138" s="6">
        <v>200</v>
      </c>
      <c r="K138" s="6">
        <v>85</v>
      </c>
      <c r="L138" s="9">
        <v>0.7</v>
      </c>
      <c r="M138" s="9">
        <v>0.26</v>
      </c>
      <c r="N138" s="11">
        <v>8.9999999999999993E-3</v>
      </c>
      <c r="O138" s="9">
        <v>3.4104938271604939E-3</v>
      </c>
      <c r="P138" s="11">
        <v>1.1805555555555555E-4</v>
      </c>
      <c r="Q138" s="25">
        <f>O137-O138</f>
        <v>0.14584876543209876</v>
      </c>
      <c r="R138" s="25">
        <f>P137-P138</f>
        <v>7.3510802469135801E-3</v>
      </c>
      <c r="S138" s="38">
        <f>Q138/365</f>
        <v>3.9958565871807883E-4</v>
      </c>
      <c r="T138" s="38">
        <f>R138/365</f>
        <v>2.0139945881955014E-5</v>
      </c>
      <c r="U138" s="38">
        <f>T138*0.92</f>
        <v>1.8528750211398615E-5</v>
      </c>
      <c r="V138" s="25">
        <f>LOOKUP(G138,'Load Factor Adjustment'!$A$20:$A$28,'Load Factor Adjustment'!$D$20:$D$28)</f>
        <v>0.68571428571428572</v>
      </c>
      <c r="W138" s="38">
        <f>S138*V138</f>
        <v>2.7400159454953976E-4</v>
      </c>
      <c r="X138" s="38">
        <f>U138*V138</f>
        <v>1.2705428716387623E-5</v>
      </c>
    </row>
    <row r="139" spans="1:24" x14ac:dyDescent="0.25">
      <c r="A139" s="6">
        <v>2017</v>
      </c>
      <c r="B139" s="6">
        <v>2451</v>
      </c>
      <c r="C139" s="7" t="s">
        <v>27</v>
      </c>
      <c r="D139" s="8">
        <v>42839</v>
      </c>
      <c r="E139" s="6">
        <v>6260</v>
      </c>
      <c r="F139" s="7" t="s">
        <v>17</v>
      </c>
      <c r="G139" s="7" t="s">
        <v>18</v>
      </c>
      <c r="H139" s="6">
        <v>1992</v>
      </c>
      <c r="I139" s="7" t="s">
        <v>19</v>
      </c>
      <c r="J139" s="6">
        <v>150</v>
      </c>
      <c r="K139" s="6">
        <v>88</v>
      </c>
      <c r="L139" s="9">
        <v>0.7</v>
      </c>
      <c r="M139" s="9">
        <v>8.17</v>
      </c>
      <c r="N139" s="10">
        <v>0.497</v>
      </c>
      <c r="O139" s="9">
        <v>8.3212962962962961E-2</v>
      </c>
      <c r="P139" s="11">
        <v>5.0620370370370368E-3</v>
      </c>
      <c r="Q139" s="25"/>
      <c r="R139" s="25"/>
    </row>
    <row r="140" spans="1:24" x14ac:dyDescent="0.25">
      <c r="A140" s="6">
        <v>2017</v>
      </c>
      <c r="B140" s="6">
        <v>2451</v>
      </c>
      <c r="C140" s="7" t="s">
        <v>27</v>
      </c>
      <c r="D140" s="8">
        <v>42839</v>
      </c>
      <c r="E140" s="6">
        <v>6261</v>
      </c>
      <c r="F140" s="7" t="s">
        <v>20</v>
      </c>
      <c r="G140" s="7" t="s">
        <v>18</v>
      </c>
      <c r="H140" s="6">
        <v>2016</v>
      </c>
      <c r="I140" s="7" t="s">
        <v>42</v>
      </c>
      <c r="J140" s="6">
        <v>150</v>
      </c>
      <c r="K140" s="6">
        <v>100</v>
      </c>
      <c r="L140" s="9">
        <v>0.7</v>
      </c>
      <c r="M140" s="9">
        <v>0.26</v>
      </c>
      <c r="N140" s="11">
        <v>8.9999999999999993E-3</v>
      </c>
      <c r="O140" s="9">
        <v>3.0092592592592593E-3</v>
      </c>
      <c r="P140" s="11">
        <v>1.0416666666666665E-4</v>
      </c>
      <c r="Q140" s="25">
        <f>O139-O140</f>
        <v>8.0203703703703708E-2</v>
      </c>
      <c r="R140" s="25">
        <f>P139-P140</f>
        <v>4.9578703703703703E-3</v>
      </c>
      <c r="S140" s="38">
        <f>Q140/365</f>
        <v>2.197361745306951E-4</v>
      </c>
      <c r="T140" s="38">
        <f>R140/365</f>
        <v>1.3583206494165398E-5</v>
      </c>
      <c r="U140" s="38">
        <f>T140*0.92</f>
        <v>1.2496549974632168E-5</v>
      </c>
      <c r="V140" s="25">
        <f>LOOKUP(G140,'Load Factor Adjustment'!$A$20:$A$28,'Load Factor Adjustment'!$D$20:$D$28)</f>
        <v>0.68571428571428572</v>
      </c>
      <c r="W140" s="38">
        <f>S140*V140</f>
        <v>1.5067623396390522E-4</v>
      </c>
      <c r="X140" s="38">
        <f>U140*V140</f>
        <v>8.5690628397477728E-6</v>
      </c>
    </row>
    <row r="141" spans="1:24" x14ac:dyDescent="0.25">
      <c r="A141" s="6">
        <v>2017</v>
      </c>
      <c r="B141" s="6">
        <v>2362</v>
      </c>
      <c r="C141" s="7" t="s">
        <v>26</v>
      </c>
      <c r="D141" s="8">
        <v>42845</v>
      </c>
      <c r="E141" s="6">
        <v>6321</v>
      </c>
      <c r="F141" s="7" t="s">
        <v>17</v>
      </c>
      <c r="G141" s="7" t="s">
        <v>18</v>
      </c>
      <c r="H141" s="6">
        <v>1972</v>
      </c>
      <c r="I141" s="7" t="s">
        <v>19</v>
      </c>
      <c r="J141" s="6">
        <v>400</v>
      </c>
      <c r="K141" s="6">
        <v>55</v>
      </c>
      <c r="L141" s="9">
        <v>0.7</v>
      </c>
      <c r="M141" s="9">
        <v>12.09</v>
      </c>
      <c r="N141" s="10">
        <v>0.60499999999999998</v>
      </c>
      <c r="O141" s="9">
        <v>0.20523148148148146</v>
      </c>
      <c r="P141" s="11">
        <v>1.027006172839506E-2</v>
      </c>
      <c r="Q141" s="25"/>
      <c r="R141" s="25"/>
    </row>
    <row r="142" spans="1:24" x14ac:dyDescent="0.25">
      <c r="A142" s="6">
        <v>2017</v>
      </c>
      <c r="B142" s="6">
        <v>2362</v>
      </c>
      <c r="C142" s="7" t="s">
        <v>26</v>
      </c>
      <c r="D142" s="8">
        <v>42845</v>
      </c>
      <c r="E142" s="6">
        <v>6770</v>
      </c>
      <c r="F142" s="7" t="s">
        <v>20</v>
      </c>
      <c r="G142" s="7" t="s">
        <v>18</v>
      </c>
      <c r="H142" s="6">
        <v>2016</v>
      </c>
      <c r="I142" s="7" t="s">
        <v>42</v>
      </c>
      <c r="J142" s="6">
        <v>400</v>
      </c>
      <c r="K142" s="6">
        <v>65</v>
      </c>
      <c r="L142" s="9">
        <v>0.7</v>
      </c>
      <c r="M142" s="9">
        <v>2.74</v>
      </c>
      <c r="N142" s="11">
        <v>8.9999999999999993E-3</v>
      </c>
      <c r="O142" s="9">
        <v>5.4969135802469142E-2</v>
      </c>
      <c r="P142" s="11">
        <v>1.8055555555555555E-4</v>
      </c>
      <c r="Q142" s="25">
        <f>O141-O142</f>
        <v>0.15026234567901231</v>
      </c>
      <c r="R142" s="25">
        <f>P141-P142</f>
        <v>1.0089506172839505E-2</v>
      </c>
      <c r="S142" s="38">
        <f>Q142/365</f>
        <v>4.1167765939455425E-4</v>
      </c>
      <c r="T142" s="38">
        <f>R142/365</f>
        <v>2.764248266531371E-5</v>
      </c>
      <c r="U142" s="38">
        <f>T142*0.92</f>
        <v>2.5431084052088614E-5</v>
      </c>
      <c r="V142" s="25">
        <f>LOOKUP(G142,'Load Factor Adjustment'!$A$20:$A$28,'Load Factor Adjustment'!$D$20:$D$28)</f>
        <v>0.68571428571428572</v>
      </c>
      <c r="W142" s="38">
        <f>S142*V142</f>
        <v>2.8229325215626579E-4</v>
      </c>
      <c r="X142" s="38">
        <f>U142*V142</f>
        <v>1.7438457635717907E-5</v>
      </c>
    </row>
    <row r="143" spans="1:24" x14ac:dyDescent="0.25">
      <c r="A143" s="6">
        <v>2017</v>
      </c>
      <c r="B143" s="6">
        <v>2401</v>
      </c>
      <c r="C143" s="7" t="s">
        <v>23</v>
      </c>
      <c r="D143" s="8">
        <v>42846</v>
      </c>
      <c r="E143" s="6">
        <v>6652</v>
      </c>
      <c r="F143" s="7" t="s">
        <v>17</v>
      </c>
      <c r="G143" s="7" t="s">
        <v>18</v>
      </c>
      <c r="H143" s="6">
        <v>1964</v>
      </c>
      <c r="I143" s="7" t="s">
        <v>19</v>
      </c>
      <c r="J143" s="6">
        <v>400</v>
      </c>
      <c r="K143" s="6">
        <v>115</v>
      </c>
      <c r="L143" s="9">
        <v>0.7</v>
      </c>
      <c r="M143" s="9">
        <v>12.09</v>
      </c>
      <c r="N143" s="10">
        <v>0.60499999999999998</v>
      </c>
      <c r="O143" s="9">
        <v>0.42912037037037032</v>
      </c>
      <c r="P143" s="11">
        <v>2.1473765432098762E-2</v>
      </c>
      <c r="Q143" s="25"/>
      <c r="R143" s="25"/>
    </row>
    <row r="144" spans="1:24" x14ac:dyDescent="0.25">
      <c r="A144" s="6">
        <v>2017</v>
      </c>
      <c r="B144" s="6">
        <v>2401</v>
      </c>
      <c r="C144" s="7" t="s">
        <v>23</v>
      </c>
      <c r="D144" s="8">
        <v>42846</v>
      </c>
      <c r="E144" s="6">
        <v>6653</v>
      </c>
      <c r="F144" s="7" t="s">
        <v>20</v>
      </c>
      <c r="G144" s="7" t="s">
        <v>18</v>
      </c>
      <c r="H144" s="6">
        <v>2016</v>
      </c>
      <c r="I144" s="7" t="s">
        <v>42</v>
      </c>
      <c r="J144" s="6">
        <v>400</v>
      </c>
      <c r="K144" s="6">
        <v>110</v>
      </c>
      <c r="L144" s="9">
        <v>0.7</v>
      </c>
      <c r="M144" s="9">
        <v>2.3199999999999998</v>
      </c>
      <c r="N144" s="11">
        <v>0.112</v>
      </c>
      <c r="O144" s="9">
        <v>7.8765432098765423E-2</v>
      </c>
      <c r="P144" s="11">
        <v>3.8024691358024684E-3</v>
      </c>
      <c r="Q144" s="25">
        <f>O143-O144</f>
        <v>0.35035493827160491</v>
      </c>
      <c r="R144" s="25">
        <f>P143-P144</f>
        <v>1.7671296296296293E-2</v>
      </c>
      <c r="S144" s="38">
        <f>Q144/365</f>
        <v>9.5987654320987652E-4</v>
      </c>
      <c r="T144" s="38">
        <f>R144/365</f>
        <v>4.8414510400811758E-5</v>
      </c>
      <c r="U144" s="38">
        <f>T144*0.92</f>
        <v>4.4541349568746819E-5</v>
      </c>
      <c r="V144" s="25">
        <f>LOOKUP(G144,'Load Factor Adjustment'!$A$20:$A$28,'Load Factor Adjustment'!$D$20:$D$28)</f>
        <v>0.68571428571428572</v>
      </c>
      <c r="W144" s="38">
        <f>S144*V144</f>
        <v>6.582010582010582E-4</v>
      </c>
      <c r="X144" s="38">
        <f>U144*V144</f>
        <v>3.0542639704283536E-5</v>
      </c>
    </row>
    <row r="145" spans="1:24" x14ac:dyDescent="0.25">
      <c r="A145" s="6">
        <v>2017</v>
      </c>
      <c r="B145" s="6">
        <v>2506</v>
      </c>
      <c r="C145" s="7" t="s">
        <v>25</v>
      </c>
      <c r="D145" s="8">
        <v>42850</v>
      </c>
      <c r="E145" s="6">
        <v>6289</v>
      </c>
      <c r="F145" s="7" t="s">
        <v>17</v>
      </c>
      <c r="G145" s="7" t="s">
        <v>18</v>
      </c>
      <c r="H145" s="6">
        <v>1998</v>
      </c>
      <c r="I145" s="7" t="s">
        <v>32</v>
      </c>
      <c r="J145" s="6">
        <v>600</v>
      </c>
      <c r="K145" s="6">
        <v>89</v>
      </c>
      <c r="L145" s="9">
        <v>0.7</v>
      </c>
      <c r="M145" s="9">
        <v>6.54</v>
      </c>
      <c r="N145" s="11">
        <v>0.55200000000000005</v>
      </c>
      <c r="O145" s="9">
        <v>0.26947222222222222</v>
      </c>
      <c r="P145" s="11">
        <v>2.2744444444444446E-2</v>
      </c>
      <c r="Q145" s="25"/>
      <c r="R145" s="25"/>
    </row>
    <row r="146" spans="1:24" x14ac:dyDescent="0.25">
      <c r="A146" s="6">
        <v>2017</v>
      </c>
      <c r="B146" s="6">
        <v>2506</v>
      </c>
      <c r="C146" s="7" t="s">
        <v>25</v>
      </c>
      <c r="D146" s="8">
        <v>42850</v>
      </c>
      <c r="E146" s="6">
        <v>6290</v>
      </c>
      <c r="F146" s="7" t="s">
        <v>20</v>
      </c>
      <c r="G146" s="7" t="s">
        <v>18</v>
      </c>
      <c r="H146" s="6">
        <v>2016</v>
      </c>
      <c r="I146" s="7" t="s">
        <v>42</v>
      </c>
      <c r="J146" s="6">
        <v>600</v>
      </c>
      <c r="K146" s="6">
        <v>100</v>
      </c>
      <c r="L146" s="9">
        <v>0.7</v>
      </c>
      <c r="M146" s="9">
        <v>2.3199999999999998</v>
      </c>
      <c r="N146" s="11">
        <v>0.112</v>
      </c>
      <c r="O146" s="9">
        <v>0.10740740740740741</v>
      </c>
      <c r="P146" s="11">
        <v>5.185185185185185E-3</v>
      </c>
      <c r="Q146" s="25">
        <f>O145-O146</f>
        <v>0.16206481481481483</v>
      </c>
      <c r="R146" s="25">
        <f>P145-P146</f>
        <v>1.7559259259259261E-2</v>
      </c>
      <c r="S146" s="38">
        <f>Q146/365</f>
        <v>4.4401319127346527E-4</v>
      </c>
      <c r="T146" s="38">
        <f>R146/365</f>
        <v>4.8107559614408936E-5</v>
      </c>
      <c r="U146" s="38">
        <f>T146*0.92</f>
        <v>4.4258954845256223E-5</v>
      </c>
      <c r="V146" s="25">
        <f>LOOKUP(G146,'Load Factor Adjustment'!$A$20:$A$28,'Load Factor Adjustment'!$D$20:$D$28)</f>
        <v>0.68571428571428572</v>
      </c>
      <c r="W146" s="38">
        <f>S146*V146</f>
        <v>3.0446618830180474E-4</v>
      </c>
      <c r="X146" s="38">
        <f>U146*V146</f>
        <v>3.0348997608175696E-5</v>
      </c>
    </row>
    <row r="147" spans="1:24" x14ac:dyDescent="0.25">
      <c r="A147" s="6">
        <v>2017</v>
      </c>
      <c r="B147" s="6">
        <v>2501</v>
      </c>
      <c r="C147" s="7" t="s">
        <v>25</v>
      </c>
      <c r="D147" s="8">
        <v>42851</v>
      </c>
      <c r="E147" s="6">
        <v>6273</v>
      </c>
      <c r="F147" s="7" t="s">
        <v>17</v>
      </c>
      <c r="G147" s="7" t="s">
        <v>18</v>
      </c>
      <c r="H147" s="6">
        <v>1976</v>
      </c>
      <c r="I147" s="7" t="s">
        <v>19</v>
      </c>
      <c r="J147" s="6">
        <v>450</v>
      </c>
      <c r="K147" s="6">
        <v>98</v>
      </c>
      <c r="L147" s="9">
        <v>0.7</v>
      </c>
      <c r="M147" s="9">
        <v>12.09</v>
      </c>
      <c r="N147" s="10">
        <v>0.60499999999999998</v>
      </c>
      <c r="O147" s="9">
        <v>0.41139583333333324</v>
      </c>
      <c r="P147" s="11">
        <v>2.0586805555555553E-2</v>
      </c>
      <c r="Q147" s="25"/>
      <c r="R147" s="25"/>
    </row>
    <row r="148" spans="1:24" x14ac:dyDescent="0.25">
      <c r="A148" s="6">
        <v>2017</v>
      </c>
      <c r="B148" s="6">
        <v>2501</v>
      </c>
      <c r="C148" s="7" t="s">
        <v>25</v>
      </c>
      <c r="D148" s="8">
        <v>42851</v>
      </c>
      <c r="E148" s="6">
        <v>6274</v>
      </c>
      <c r="F148" s="7" t="s">
        <v>20</v>
      </c>
      <c r="G148" s="7" t="s">
        <v>18</v>
      </c>
      <c r="H148" s="6">
        <v>2016</v>
      </c>
      <c r="I148" s="7" t="s">
        <v>42</v>
      </c>
      <c r="J148" s="6">
        <v>450</v>
      </c>
      <c r="K148" s="6">
        <v>105</v>
      </c>
      <c r="L148" s="9">
        <v>0.7</v>
      </c>
      <c r="M148" s="9">
        <v>0.26</v>
      </c>
      <c r="N148" s="11">
        <v>8.9999999999999993E-3</v>
      </c>
      <c r="O148" s="9">
        <v>9.479166666666667E-3</v>
      </c>
      <c r="P148" s="11">
        <v>3.2812499999999997E-4</v>
      </c>
      <c r="Q148" s="25">
        <f>O147-O148</f>
        <v>0.40191666666666659</v>
      </c>
      <c r="R148" s="25">
        <f>P147-P148</f>
        <v>2.0258680555555554E-2</v>
      </c>
      <c r="S148" s="38">
        <f>Q148/365</f>
        <v>1.1011415525114152E-3</v>
      </c>
      <c r="T148" s="38">
        <f>R148/365</f>
        <v>5.550323439878234E-5</v>
      </c>
      <c r="U148" s="38">
        <f>T148*0.92</f>
        <v>5.1062975646879753E-5</v>
      </c>
      <c r="V148" s="25">
        <f>LOOKUP(G148,'Load Factor Adjustment'!$A$20:$A$28,'Load Factor Adjustment'!$D$20:$D$28)</f>
        <v>0.68571428571428572</v>
      </c>
      <c r="W148" s="38">
        <f>S148*V148</f>
        <v>7.5506849315068469E-4</v>
      </c>
      <c r="X148" s="38">
        <f>U148*V148</f>
        <v>3.5014611872146117E-5</v>
      </c>
    </row>
    <row r="149" spans="1:24" x14ac:dyDescent="0.25">
      <c r="A149" s="6">
        <v>2017</v>
      </c>
      <c r="B149" s="6">
        <v>2454</v>
      </c>
      <c r="C149" s="7" t="s">
        <v>27</v>
      </c>
      <c r="D149" s="8">
        <v>42852</v>
      </c>
      <c r="E149" s="6">
        <v>6317</v>
      </c>
      <c r="F149" s="7" t="s">
        <v>17</v>
      </c>
      <c r="G149" s="7" t="s">
        <v>18</v>
      </c>
      <c r="H149" s="6">
        <v>1978</v>
      </c>
      <c r="I149" s="7" t="s">
        <v>19</v>
      </c>
      <c r="J149" s="6">
        <v>280</v>
      </c>
      <c r="K149" s="6">
        <v>63</v>
      </c>
      <c r="L149" s="9">
        <v>0.7</v>
      </c>
      <c r="M149" s="9">
        <v>12.09</v>
      </c>
      <c r="N149" s="10">
        <v>0.60499999999999998</v>
      </c>
      <c r="O149" s="9">
        <v>0.16455833333333333</v>
      </c>
      <c r="P149" s="11">
        <v>8.2347222222222214E-3</v>
      </c>
      <c r="Q149" s="25"/>
      <c r="R149" s="25"/>
    </row>
    <row r="150" spans="1:24" x14ac:dyDescent="0.25">
      <c r="A150" s="6">
        <v>2017</v>
      </c>
      <c r="B150" s="6">
        <v>2454</v>
      </c>
      <c r="C150" s="7" t="s">
        <v>27</v>
      </c>
      <c r="D150" s="8">
        <v>42852</v>
      </c>
      <c r="E150" s="6">
        <v>6318</v>
      </c>
      <c r="F150" s="7" t="s">
        <v>20</v>
      </c>
      <c r="G150" s="7" t="s">
        <v>18</v>
      </c>
      <c r="H150" s="6">
        <v>2016</v>
      </c>
      <c r="I150" s="7" t="s">
        <v>42</v>
      </c>
      <c r="J150" s="6">
        <v>280</v>
      </c>
      <c r="K150" s="6">
        <v>65</v>
      </c>
      <c r="L150" s="9">
        <v>0.7</v>
      </c>
      <c r="M150" s="9">
        <v>2.74</v>
      </c>
      <c r="N150" s="11">
        <v>8.9999999999999993E-3</v>
      </c>
      <c r="O150" s="9">
        <v>3.8478395061728399E-2</v>
      </c>
      <c r="P150" s="11">
        <v>1.2638888888888888E-4</v>
      </c>
      <c r="Q150" s="25">
        <f>O149-O150</f>
        <v>0.12607993827160494</v>
      </c>
      <c r="R150" s="25">
        <f>P149-P150</f>
        <v>8.108333333333332E-3</v>
      </c>
      <c r="S150" s="38">
        <f>Q150/365</f>
        <v>3.45424488415356E-4</v>
      </c>
      <c r="T150" s="38">
        <f>R150/365</f>
        <v>2.2214611872146115E-5</v>
      </c>
      <c r="U150" s="38">
        <f>T150*0.92</f>
        <v>2.0437442922374427E-5</v>
      </c>
      <c r="V150" s="25">
        <f>LOOKUP(G150,'Load Factor Adjustment'!$A$20:$A$28,'Load Factor Adjustment'!$D$20:$D$28)</f>
        <v>0.68571428571428572</v>
      </c>
      <c r="W150" s="38">
        <f>S150*V150</f>
        <v>2.3686250634195842E-4</v>
      </c>
      <c r="X150" s="38">
        <f>U150*V150</f>
        <v>1.4014246575342465E-5</v>
      </c>
    </row>
    <row r="151" spans="1:24" x14ac:dyDescent="0.25">
      <c r="A151" s="6">
        <v>2016</v>
      </c>
      <c r="B151" s="6">
        <v>2488</v>
      </c>
      <c r="C151" s="7" t="s">
        <v>16</v>
      </c>
      <c r="D151" s="8">
        <v>42852</v>
      </c>
      <c r="E151" s="6">
        <v>6420</v>
      </c>
      <c r="F151" s="7" t="s">
        <v>17</v>
      </c>
      <c r="G151" s="7" t="s">
        <v>18</v>
      </c>
      <c r="H151" s="6">
        <v>1997</v>
      </c>
      <c r="I151" s="7" t="s">
        <v>32</v>
      </c>
      <c r="J151" s="6">
        <v>1500</v>
      </c>
      <c r="K151" s="6">
        <v>120</v>
      </c>
      <c r="L151" s="9">
        <v>0.7</v>
      </c>
      <c r="M151" s="9">
        <v>6.54</v>
      </c>
      <c r="N151" s="11">
        <v>0.30399999999999999</v>
      </c>
      <c r="O151" s="9">
        <v>0.90833333333333321</v>
      </c>
      <c r="P151" s="11">
        <v>4.2222222222222217E-2</v>
      </c>
      <c r="Q151" s="25"/>
      <c r="R151" s="25"/>
    </row>
    <row r="152" spans="1:24" x14ac:dyDescent="0.25">
      <c r="A152" s="6">
        <v>2016</v>
      </c>
      <c r="B152" s="6">
        <v>2488</v>
      </c>
      <c r="C152" s="7" t="s">
        <v>16</v>
      </c>
      <c r="D152" s="8">
        <v>42852</v>
      </c>
      <c r="E152" s="6">
        <v>6421</v>
      </c>
      <c r="F152" s="7" t="s">
        <v>20</v>
      </c>
      <c r="G152" s="7" t="s">
        <v>18</v>
      </c>
      <c r="H152" s="6">
        <v>2016</v>
      </c>
      <c r="I152" s="7" t="s">
        <v>42</v>
      </c>
      <c r="J152" s="6">
        <v>1500</v>
      </c>
      <c r="K152" s="6">
        <v>145</v>
      </c>
      <c r="L152" s="9">
        <v>0.7</v>
      </c>
      <c r="M152" s="9">
        <v>0.26</v>
      </c>
      <c r="N152" s="11">
        <v>8.9999999999999993E-3</v>
      </c>
      <c r="O152" s="9">
        <v>4.3634259259259262E-2</v>
      </c>
      <c r="P152" s="11">
        <v>1.5104166666666666E-3</v>
      </c>
      <c r="Q152" s="25">
        <f>O151-O152</f>
        <v>0.86469907407407398</v>
      </c>
      <c r="R152" s="25">
        <f>P151-P152</f>
        <v>4.071180555555555E-2</v>
      </c>
      <c r="S152" s="38">
        <f>Q152/365</f>
        <v>2.3690385591070518E-3</v>
      </c>
      <c r="T152" s="38">
        <f>R152/365</f>
        <v>1.1153919330289191E-4</v>
      </c>
      <c r="U152" s="38">
        <f>T152*0.92</f>
        <v>1.0261605783866056E-4</v>
      </c>
      <c r="V152" s="25">
        <f>LOOKUP(G152,'Load Factor Adjustment'!$A$20:$A$28,'Load Factor Adjustment'!$D$20:$D$28)</f>
        <v>0.68571428571428572</v>
      </c>
      <c r="W152" s="38">
        <f>S152*V152</f>
        <v>1.6244835833876927E-3</v>
      </c>
      <c r="X152" s="38">
        <f>U152*V152</f>
        <v>7.0365296803652952E-5</v>
      </c>
    </row>
    <row r="153" spans="1:24" x14ac:dyDescent="0.25">
      <c r="A153" s="6">
        <v>2017</v>
      </c>
      <c r="B153" s="6">
        <v>2505</v>
      </c>
      <c r="C153" s="7" t="s">
        <v>25</v>
      </c>
      <c r="D153" s="8">
        <v>42852</v>
      </c>
      <c r="E153" s="6">
        <v>6291</v>
      </c>
      <c r="F153" s="7" t="s">
        <v>17</v>
      </c>
      <c r="G153" s="7" t="s">
        <v>18</v>
      </c>
      <c r="H153" s="6">
        <v>1978</v>
      </c>
      <c r="I153" s="7" t="s">
        <v>19</v>
      </c>
      <c r="J153" s="6">
        <v>200</v>
      </c>
      <c r="K153" s="6">
        <v>72</v>
      </c>
      <c r="L153" s="9">
        <v>0.7</v>
      </c>
      <c r="M153" s="9">
        <v>12.09</v>
      </c>
      <c r="N153" s="10">
        <v>0.60499999999999998</v>
      </c>
      <c r="O153" s="9">
        <v>0.13433333333333333</v>
      </c>
      <c r="P153" s="11">
        <v>6.7222222222222214E-3</v>
      </c>
      <c r="Q153" s="25"/>
      <c r="R153" s="25"/>
    </row>
    <row r="154" spans="1:24" x14ac:dyDescent="0.25">
      <c r="A154" s="6">
        <v>2017</v>
      </c>
      <c r="B154" s="6">
        <v>2505</v>
      </c>
      <c r="C154" s="7" t="s">
        <v>25</v>
      </c>
      <c r="D154" s="8">
        <v>42852</v>
      </c>
      <c r="E154" s="6">
        <v>6292</v>
      </c>
      <c r="F154" s="7" t="s">
        <v>20</v>
      </c>
      <c r="G154" s="7" t="s">
        <v>18</v>
      </c>
      <c r="H154" s="6">
        <v>2016</v>
      </c>
      <c r="I154" s="7" t="s">
        <v>42</v>
      </c>
      <c r="J154" s="6">
        <v>200</v>
      </c>
      <c r="K154" s="6">
        <v>71</v>
      </c>
      <c r="L154" s="9">
        <v>0.7</v>
      </c>
      <c r="M154" s="9">
        <v>2.74</v>
      </c>
      <c r="N154" s="11">
        <v>8.9999999999999993E-3</v>
      </c>
      <c r="O154" s="9">
        <v>3.0021604938271607E-2</v>
      </c>
      <c r="P154" s="11">
        <v>9.8611111111111111E-5</v>
      </c>
      <c r="Q154" s="25">
        <f>O153-O154</f>
        <v>0.10431172839506173</v>
      </c>
      <c r="R154" s="25">
        <f>P153-P154</f>
        <v>6.6236111111111105E-3</v>
      </c>
      <c r="S154" s="38">
        <f>Q154/365</f>
        <v>2.8578555724674445E-4</v>
      </c>
      <c r="T154" s="38">
        <f>R154/365</f>
        <v>1.8146879756468794E-5</v>
      </c>
      <c r="U154" s="38">
        <f>T154*0.92</f>
        <v>1.6695129375951293E-5</v>
      </c>
      <c r="V154" s="25">
        <f>LOOKUP(G154,'Load Factor Adjustment'!$A$20:$A$28,'Load Factor Adjustment'!$D$20:$D$28)</f>
        <v>0.68571428571428572</v>
      </c>
      <c r="W154" s="38">
        <f>S154*V154</f>
        <v>1.9596723925491047E-4</v>
      </c>
      <c r="X154" s="38">
        <f>U154*V154</f>
        <v>1.1448088714938029E-5</v>
      </c>
    </row>
    <row r="155" spans="1:24" x14ac:dyDescent="0.25">
      <c r="A155" s="6">
        <v>2015</v>
      </c>
      <c r="B155" s="6">
        <v>2599</v>
      </c>
      <c r="C155" s="7" t="s">
        <v>28</v>
      </c>
      <c r="D155" s="8">
        <v>42852</v>
      </c>
      <c r="E155" s="6">
        <v>6586</v>
      </c>
      <c r="F155" s="7" t="s">
        <v>17</v>
      </c>
      <c r="G155" s="7" t="s">
        <v>18</v>
      </c>
      <c r="H155" s="6">
        <v>1978</v>
      </c>
      <c r="I155" s="7" t="s">
        <v>19</v>
      </c>
      <c r="J155" s="6">
        <v>1500</v>
      </c>
      <c r="K155" s="6">
        <v>70</v>
      </c>
      <c r="L155" s="9">
        <v>0.7</v>
      </c>
      <c r="M155" s="9">
        <v>12.09</v>
      </c>
      <c r="N155" s="10">
        <v>0.60499999999999998</v>
      </c>
      <c r="O155" s="9">
        <v>0.97951388888888891</v>
      </c>
      <c r="P155" s="11">
        <v>4.9016203703703701E-2</v>
      </c>
      <c r="Q155" s="25"/>
      <c r="R155" s="25"/>
    </row>
    <row r="156" spans="1:24" x14ac:dyDescent="0.25">
      <c r="A156" s="6">
        <v>2015</v>
      </c>
      <c r="B156" s="6">
        <v>2599</v>
      </c>
      <c r="C156" s="7" t="s">
        <v>28</v>
      </c>
      <c r="D156" s="8">
        <v>42852</v>
      </c>
      <c r="E156" s="6">
        <v>6587</v>
      </c>
      <c r="F156" s="7" t="s">
        <v>20</v>
      </c>
      <c r="G156" s="7" t="s">
        <v>18</v>
      </c>
      <c r="H156" s="6">
        <v>2016</v>
      </c>
      <c r="I156" s="7" t="s">
        <v>42</v>
      </c>
      <c r="J156" s="6">
        <v>1500</v>
      </c>
      <c r="K156" s="6">
        <v>80</v>
      </c>
      <c r="L156" s="9">
        <v>0.7</v>
      </c>
      <c r="M156" s="9">
        <v>0.26</v>
      </c>
      <c r="N156" s="11">
        <v>8.9999999999999993E-3</v>
      </c>
      <c r="O156" s="9">
        <v>2.4074074074074074E-2</v>
      </c>
      <c r="P156" s="11">
        <v>8.3333333333333317E-4</v>
      </c>
      <c r="Q156" s="25">
        <f>O155-O156</f>
        <v>0.95543981481481488</v>
      </c>
      <c r="R156" s="25">
        <f>P155-P156</f>
        <v>4.8182870370370369E-2</v>
      </c>
      <c r="S156" s="38">
        <f>Q156/365</f>
        <v>2.6176433282597668E-3</v>
      </c>
      <c r="T156" s="38">
        <f>R156/365</f>
        <v>1.3200786402841198E-4</v>
      </c>
      <c r="U156" s="38">
        <f>T156*0.92</f>
        <v>1.2144723490613903E-4</v>
      </c>
      <c r="V156" s="25">
        <f>LOOKUP(G156,'Load Factor Adjustment'!$A$20:$A$28,'Load Factor Adjustment'!$D$20:$D$28)</f>
        <v>0.68571428571428572</v>
      </c>
      <c r="W156" s="38">
        <f>S156*V156</f>
        <v>1.7949554250924116E-3</v>
      </c>
      <c r="X156" s="38">
        <f>U156*V156</f>
        <v>8.3278103935638197E-5</v>
      </c>
    </row>
    <row r="157" spans="1:24" x14ac:dyDescent="0.25">
      <c r="A157" s="6">
        <v>2016</v>
      </c>
      <c r="B157" s="6">
        <v>2431</v>
      </c>
      <c r="C157" s="7" t="s">
        <v>27</v>
      </c>
      <c r="D157" s="8">
        <v>42853</v>
      </c>
      <c r="E157" s="6">
        <v>6400</v>
      </c>
      <c r="F157" s="7" t="s">
        <v>17</v>
      </c>
      <c r="G157" s="7" t="s">
        <v>18</v>
      </c>
      <c r="H157" s="6">
        <v>1981</v>
      </c>
      <c r="I157" s="7" t="s">
        <v>19</v>
      </c>
      <c r="J157" s="6">
        <v>300</v>
      </c>
      <c r="K157" s="6">
        <v>156</v>
      </c>
      <c r="L157" s="9">
        <v>0.7</v>
      </c>
      <c r="M157" s="9">
        <v>10.23</v>
      </c>
      <c r="N157" s="10">
        <v>0.39600000000000002</v>
      </c>
      <c r="O157" s="9">
        <v>0.36941666666666667</v>
      </c>
      <c r="P157" s="11">
        <v>1.4299999999999998E-2</v>
      </c>
      <c r="Q157" s="25"/>
      <c r="R157" s="25"/>
    </row>
    <row r="158" spans="1:24" x14ac:dyDescent="0.25">
      <c r="A158" s="6">
        <v>2016</v>
      </c>
      <c r="B158" s="6">
        <v>2431</v>
      </c>
      <c r="C158" s="7" t="s">
        <v>27</v>
      </c>
      <c r="D158" s="8">
        <v>42853</v>
      </c>
      <c r="E158" s="6">
        <v>6401</v>
      </c>
      <c r="F158" s="7" t="s">
        <v>20</v>
      </c>
      <c r="G158" s="7" t="s">
        <v>18</v>
      </c>
      <c r="H158" s="6">
        <v>2016</v>
      </c>
      <c r="I158" s="7" t="s">
        <v>42</v>
      </c>
      <c r="J158" s="6">
        <v>300</v>
      </c>
      <c r="K158" s="6">
        <v>165</v>
      </c>
      <c r="L158" s="9">
        <v>0.7</v>
      </c>
      <c r="M158" s="9">
        <v>0.26</v>
      </c>
      <c r="N158" s="11">
        <v>8.9999999999999993E-3</v>
      </c>
      <c r="O158" s="9">
        <v>9.9305555555555553E-3</v>
      </c>
      <c r="P158" s="11">
        <v>3.4374999999999998E-4</v>
      </c>
      <c r="Q158" s="25">
        <f>O157-O158</f>
        <v>0.35948611111111112</v>
      </c>
      <c r="R158" s="25">
        <f>P157-P158</f>
        <v>1.3956249999999998E-2</v>
      </c>
      <c r="S158" s="38">
        <f>Q158/365</f>
        <v>9.8489345509893459E-4</v>
      </c>
      <c r="T158" s="38">
        <f>R158/365</f>
        <v>3.8236301369863009E-5</v>
      </c>
      <c r="U158" s="38">
        <f>T158*0.92</f>
        <v>3.5177397260273971E-5</v>
      </c>
      <c r="V158" s="25">
        <f>LOOKUP(G158,'Load Factor Adjustment'!$A$20:$A$28,'Load Factor Adjustment'!$D$20:$D$28)</f>
        <v>0.68571428571428572</v>
      </c>
      <c r="W158" s="38">
        <f>S158*V158</f>
        <v>6.7535551206784092E-4</v>
      </c>
      <c r="X158" s="38">
        <f>U158*V158</f>
        <v>2.4121643835616438E-5</v>
      </c>
    </row>
    <row r="159" spans="1:24" x14ac:dyDescent="0.25">
      <c r="A159" s="6">
        <v>2016</v>
      </c>
      <c r="B159" s="6">
        <v>2436</v>
      </c>
      <c r="C159" s="7" t="s">
        <v>27</v>
      </c>
      <c r="D159" s="8">
        <v>42853</v>
      </c>
      <c r="E159" s="6">
        <v>6353</v>
      </c>
      <c r="F159" s="7" t="s">
        <v>17</v>
      </c>
      <c r="G159" s="7" t="s">
        <v>18</v>
      </c>
      <c r="H159" s="6">
        <v>1975</v>
      </c>
      <c r="I159" s="7" t="s">
        <v>19</v>
      </c>
      <c r="J159" s="6">
        <v>300</v>
      </c>
      <c r="K159" s="6">
        <v>120</v>
      </c>
      <c r="L159" s="9">
        <v>0.7</v>
      </c>
      <c r="M159" s="9">
        <v>11.16</v>
      </c>
      <c r="N159" s="10">
        <v>0.39600000000000002</v>
      </c>
      <c r="O159" s="9">
        <v>0.31</v>
      </c>
      <c r="P159" s="11">
        <v>1.1000000000000001E-2</v>
      </c>
      <c r="Q159" s="25"/>
      <c r="R159" s="25"/>
    </row>
    <row r="160" spans="1:24" x14ac:dyDescent="0.25">
      <c r="A160" s="6">
        <v>2016</v>
      </c>
      <c r="B160" s="6">
        <v>2436</v>
      </c>
      <c r="C160" s="7" t="s">
        <v>27</v>
      </c>
      <c r="D160" s="8">
        <v>42853</v>
      </c>
      <c r="E160" s="6">
        <v>6354</v>
      </c>
      <c r="F160" s="7" t="s">
        <v>20</v>
      </c>
      <c r="G160" s="7" t="s">
        <v>18</v>
      </c>
      <c r="H160" s="6">
        <v>2016</v>
      </c>
      <c r="I160" s="7" t="s">
        <v>42</v>
      </c>
      <c r="J160" s="6">
        <v>300</v>
      </c>
      <c r="K160" s="6">
        <v>155</v>
      </c>
      <c r="L160" s="9">
        <v>0.7</v>
      </c>
      <c r="M160" s="9">
        <v>0.26</v>
      </c>
      <c r="N160" s="11">
        <v>8.9999999999999993E-3</v>
      </c>
      <c r="O160" s="9">
        <v>9.3287037037037036E-3</v>
      </c>
      <c r="P160" s="11">
        <v>3.2291666666666661E-4</v>
      </c>
      <c r="Q160" s="25">
        <f>O159-O160</f>
        <v>0.3006712962962963</v>
      </c>
      <c r="R160" s="25">
        <f>P159-P160</f>
        <v>1.0677083333333335E-2</v>
      </c>
      <c r="S160" s="38">
        <f>Q160/365</f>
        <v>8.2375697615423647E-4</v>
      </c>
      <c r="T160" s="38">
        <f>R160/365</f>
        <v>2.9252283105022837E-5</v>
      </c>
      <c r="U160" s="38">
        <f>T160*0.92</f>
        <v>2.6912100456621011E-5</v>
      </c>
      <c r="V160" s="25">
        <f>LOOKUP(G160,'Load Factor Adjustment'!$A$20:$A$28,'Load Factor Adjustment'!$D$20:$D$28)</f>
        <v>0.68571428571428572</v>
      </c>
      <c r="W160" s="38">
        <f>S160*V160</f>
        <v>5.6486192650576214E-4</v>
      </c>
      <c r="X160" s="38">
        <f>U160*V160</f>
        <v>1.845401174168298E-5</v>
      </c>
    </row>
    <row r="161" spans="1:24" x14ac:dyDescent="0.25">
      <c r="A161" s="6">
        <v>2016</v>
      </c>
      <c r="B161" s="6">
        <v>2318</v>
      </c>
      <c r="C161" s="7" t="s">
        <v>27</v>
      </c>
      <c r="D161" s="8">
        <v>42856</v>
      </c>
      <c r="E161" s="6">
        <v>6531</v>
      </c>
      <c r="F161" s="7" t="s">
        <v>17</v>
      </c>
      <c r="G161" s="7" t="s">
        <v>18</v>
      </c>
      <c r="H161" s="6">
        <v>1983</v>
      </c>
      <c r="I161" s="7" t="s">
        <v>19</v>
      </c>
      <c r="J161" s="6">
        <v>400</v>
      </c>
      <c r="K161" s="6">
        <v>102</v>
      </c>
      <c r="L161" s="9">
        <v>0.7</v>
      </c>
      <c r="M161" s="9">
        <v>12.09</v>
      </c>
      <c r="N161" s="10">
        <v>0.60499999999999998</v>
      </c>
      <c r="O161" s="9">
        <v>0.38061111111111112</v>
      </c>
      <c r="P161" s="11">
        <v>1.9046296296296294E-2</v>
      </c>
      <c r="Q161" s="25"/>
      <c r="R161" s="25"/>
    </row>
    <row r="162" spans="1:24" x14ac:dyDescent="0.25">
      <c r="A162" s="6">
        <v>2016</v>
      </c>
      <c r="B162" s="6">
        <v>2318</v>
      </c>
      <c r="C162" s="7" t="s">
        <v>27</v>
      </c>
      <c r="D162" s="8">
        <v>42856</v>
      </c>
      <c r="E162" s="6">
        <v>6532</v>
      </c>
      <c r="F162" s="7" t="s">
        <v>20</v>
      </c>
      <c r="G162" s="7" t="s">
        <v>18</v>
      </c>
      <c r="H162" s="6">
        <v>2016</v>
      </c>
      <c r="I162" s="7" t="s">
        <v>42</v>
      </c>
      <c r="J162" s="6">
        <v>400</v>
      </c>
      <c r="K162" s="6">
        <v>120</v>
      </c>
      <c r="L162" s="9">
        <v>0.7</v>
      </c>
      <c r="M162" s="9">
        <v>0.26</v>
      </c>
      <c r="N162" s="11">
        <v>8.9999999999999993E-3</v>
      </c>
      <c r="O162" s="9">
        <v>9.6296296296296303E-3</v>
      </c>
      <c r="P162" s="11">
        <v>3.3333333333333332E-4</v>
      </c>
      <c r="Q162" s="25">
        <f>O161-O162</f>
        <v>0.37098148148148147</v>
      </c>
      <c r="R162" s="25">
        <f>P161-P162</f>
        <v>1.8712962962962959E-2</v>
      </c>
      <c r="S162" s="38">
        <f>Q162/365</f>
        <v>1.0163876204972095E-3</v>
      </c>
      <c r="T162" s="38">
        <f>R162/365</f>
        <v>5.1268391679350572E-5</v>
      </c>
      <c r="U162" s="38">
        <f>T162*0.92</f>
        <v>4.7166920345002529E-5</v>
      </c>
      <c r="V162" s="25">
        <f>LOOKUP(G162,'Load Factor Adjustment'!$A$20:$A$28,'Load Factor Adjustment'!$D$20:$D$28)</f>
        <v>0.68571428571428572</v>
      </c>
      <c r="W162" s="38">
        <f>S162*V162</f>
        <v>6.9695151119808648E-4</v>
      </c>
      <c r="X162" s="38">
        <f>U162*V162</f>
        <v>3.234303109371602E-5</v>
      </c>
    </row>
    <row r="163" spans="1:24" x14ac:dyDescent="0.25">
      <c r="A163" s="6">
        <v>2016</v>
      </c>
      <c r="B163" s="6">
        <v>2427</v>
      </c>
      <c r="C163" s="7" t="s">
        <v>27</v>
      </c>
      <c r="D163" s="8">
        <v>42856</v>
      </c>
      <c r="E163" s="6">
        <v>6359</v>
      </c>
      <c r="F163" s="7" t="s">
        <v>17</v>
      </c>
      <c r="G163" s="7" t="s">
        <v>18</v>
      </c>
      <c r="H163" s="6">
        <v>1997</v>
      </c>
      <c r="I163" s="7" t="s">
        <v>19</v>
      </c>
      <c r="J163" s="6">
        <v>1100</v>
      </c>
      <c r="K163" s="6">
        <v>83</v>
      </c>
      <c r="L163" s="9">
        <v>0.7</v>
      </c>
      <c r="M163" s="9">
        <v>8.17</v>
      </c>
      <c r="N163" s="10">
        <v>0.497</v>
      </c>
      <c r="O163" s="9">
        <v>0.57555632716049376</v>
      </c>
      <c r="P163" s="11">
        <v>3.5012422839506167E-2</v>
      </c>
      <c r="Q163" s="25"/>
      <c r="R163" s="25"/>
    </row>
    <row r="164" spans="1:24" x14ac:dyDescent="0.25">
      <c r="A164" s="6">
        <v>2016</v>
      </c>
      <c r="B164" s="6">
        <v>2427</v>
      </c>
      <c r="C164" s="7" t="s">
        <v>27</v>
      </c>
      <c r="D164" s="8">
        <v>42856</v>
      </c>
      <c r="E164" s="6">
        <v>6360</v>
      </c>
      <c r="F164" s="7" t="s">
        <v>20</v>
      </c>
      <c r="G164" s="7" t="s">
        <v>18</v>
      </c>
      <c r="H164" s="6">
        <v>2015</v>
      </c>
      <c r="I164" s="7" t="s">
        <v>21</v>
      </c>
      <c r="J164" s="6">
        <v>1100</v>
      </c>
      <c r="K164" s="6">
        <v>101</v>
      </c>
      <c r="L164" s="9">
        <v>0.7</v>
      </c>
      <c r="M164" s="9">
        <v>2.3199999999999998</v>
      </c>
      <c r="N164" s="11">
        <v>0.112</v>
      </c>
      <c r="O164" s="9">
        <v>0.19888271604938271</v>
      </c>
      <c r="P164" s="11">
        <v>9.6012345679012349E-3</v>
      </c>
      <c r="Q164" s="25">
        <f>O163-O164</f>
        <v>0.37667361111111108</v>
      </c>
      <c r="R164" s="25">
        <f>P163-P164</f>
        <v>2.5411188271604934E-2</v>
      </c>
      <c r="S164" s="38">
        <f>Q164/365</f>
        <v>1.0319824961948249E-3</v>
      </c>
      <c r="T164" s="38">
        <f>R164/365</f>
        <v>6.9619693894808039E-5</v>
      </c>
      <c r="U164" s="38">
        <f>T164*0.92</f>
        <v>6.4050118383223402E-5</v>
      </c>
      <c r="V164" s="25">
        <f>LOOKUP(G164,'Load Factor Adjustment'!$A$20:$A$28,'Load Factor Adjustment'!$D$20:$D$28)</f>
        <v>0.68571428571428572</v>
      </c>
      <c r="W164" s="38">
        <f>S164*V164</f>
        <v>7.0764514024787995E-4</v>
      </c>
      <c r="X164" s="38">
        <f>U164*V164</f>
        <v>4.3920081177067475E-5</v>
      </c>
    </row>
    <row r="165" spans="1:24" x14ac:dyDescent="0.25">
      <c r="A165" s="6">
        <v>2017</v>
      </c>
      <c r="B165" s="6">
        <v>2491</v>
      </c>
      <c r="C165" s="7" t="s">
        <v>16</v>
      </c>
      <c r="D165" s="8">
        <v>42864</v>
      </c>
      <c r="E165" s="6">
        <v>6527</v>
      </c>
      <c r="F165" s="7" t="s">
        <v>17</v>
      </c>
      <c r="G165" s="7" t="s">
        <v>18</v>
      </c>
      <c r="H165" s="6">
        <v>1997</v>
      </c>
      <c r="I165" s="7" t="s">
        <v>19</v>
      </c>
      <c r="J165" s="6">
        <v>1500</v>
      </c>
      <c r="K165" s="6">
        <v>100</v>
      </c>
      <c r="L165" s="9">
        <v>0.7</v>
      </c>
      <c r="M165" s="9">
        <v>8.17</v>
      </c>
      <c r="N165" s="10">
        <v>0.497</v>
      </c>
      <c r="O165" s="9">
        <v>0.94560185185185186</v>
      </c>
      <c r="P165" s="11">
        <v>5.752314814814815E-2</v>
      </c>
      <c r="Q165" s="25"/>
      <c r="R165" s="25"/>
    </row>
    <row r="166" spans="1:24" x14ac:dyDescent="0.25">
      <c r="A166" s="6">
        <v>2017</v>
      </c>
      <c r="B166" s="6">
        <v>2491</v>
      </c>
      <c r="C166" s="7" t="s">
        <v>16</v>
      </c>
      <c r="D166" s="8">
        <v>42864</v>
      </c>
      <c r="E166" s="6">
        <v>6528</v>
      </c>
      <c r="F166" s="7" t="s">
        <v>20</v>
      </c>
      <c r="G166" s="7" t="s">
        <v>18</v>
      </c>
      <c r="H166" s="6">
        <v>2017</v>
      </c>
      <c r="I166" s="7" t="s">
        <v>42</v>
      </c>
      <c r="J166" s="6">
        <v>1500</v>
      </c>
      <c r="K166" s="6">
        <v>115</v>
      </c>
      <c r="L166" s="9">
        <v>0.7</v>
      </c>
      <c r="M166" s="9">
        <v>0.26</v>
      </c>
      <c r="N166" s="11">
        <v>8.9999999999999993E-3</v>
      </c>
      <c r="O166" s="9">
        <v>3.4606481481481474E-2</v>
      </c>
      <c r="P166" s="11">
        <v>1.1979166666666664E-3</v>
      </c>
      <c r="Q166" s="25">
        <f>O165-O166</f>
        <v>0.91099537037037037</v>
      </c>
      <c r="R166" s="25">
        <f>P165-P166</f>
        <v>5.6325231481481483E-2</v>
      </c>
      <c r="S166" s="38">
        <f>Q166/365</f>
        <v>2.4958777270421106E-3</v>
      </c>
      <c r="T166" s="38">
        <f>R166/365</f>
        <v>1.5431570268899036E-4</v>
      </c>
      <c r="U166" s="38">
        <f>T166*0.92</f>
        <v>1.4197044647387114E-4</v>
      </c>
      <c r="V166" s="25">
        <f>LOOKUP(G166,'Load Factor Adjustment'!$A$20:$A$28,'Load Factor Adjustment'!$D$20:$D$28)</f>
        <v>0.68571428571428572</v>
      </c>
      <c r="W166" s="38">
        <f>S166*V166</f>
        <v>1.7114590128288758E-3</v>
      </c>
      <c r="X166" s="38">
        <f>U166*V166</f>
        <v>9.7351163296368774E-5</v>
      </c>
    </row>
    <row r="167" spans="1:24" x14ac:dyDescent="0.25">
      <c r="A167" s="6">
        <v>2016</v>
      </c>
      <c r="B167" s="6">
        <v>2507</v>
      </c>
      <c r="C167" s="7" t="s">
        <v>25</v>
      </c>
      <c r="D167" s="8">
        <v>42870</v>
      </c>
      <c r="E167" s="6">
        <v>6287</v>
      </c>
      <c r="F167" s="7" t="s">
        <v>17</v>
      </c>
      <c r="G167" s="7" t="s">
        <v>18</v>
      </c>
      <c r="H167" s="6">
        <v>2000</v>
      </c>
      <c r="I167" s="7" t="s">
        <v>19</v>
      </c>
      <c r="J167" s="6">
        <v>700</v>
      </c>
      <c r="K167" s="6">
        <v>92</v>
      </c>
      <c r="L167" s="9">
        <v>0.7</v>
      </c>
      <c r="M167" s="9">
        <v>8.17</v>
      </c>
      <c r="N167" s="10">
        <v>0.497</v>
      </c>
      <c r="O167" s="9">
        <v>0.40597839506172839</v>
      </c>
      <c r="P167" s="11">
        <v>2.4696604938271603E-2</v>
      </c>
      <c r="Q167" s="25"/>
      <c r="R167" s="25"/>
    </row>
    <row r="168" spans="1:24" x14ac:dyDescent="0.25">
      <c r="A168" s="6">
        <v>2016</v>
      </c>
      <c r="B168" s="6">
        <v>2507</v>
      </c>
      <c r="C168" s="7" t="s">
        <v>25</v>
      </c>
      <c r="D168" s="8">
        <v>42870</v>
      </c>
      <c r="E168" s="6">
        <v>6288</v>
      </c>
      <c r="F168" s="7" t="s">
        <v>20</v>
      </c>
      <c r="G168" s="7" t="s">
        <v>18</v>
      </c>
      <c r="H168" s="6">
        <v>2016</v>
      </c>
      <c r="I168" s="7" t="s">
        <v>42</v>
      </c>
      <c r="J168" s="6">
        <v>700</v>
      </c>
      <c r="K168" s="6">
        <v>100</v>
      </c>
      <c r="L168" s="9">
        <v>0.7</v>
      </c>
      <c r="M168" s="9">
        <v>0.26</v>
      </c>
      <c r="N168" s="11">
        <v>8.9999999999999993E-3</v>
      </c>
      <c r="O168" s="9">
        <v>1.404320987654321E-2</v>
      </c>
      <c r="P168" s="11">
        <v>4.8611111111111104E-4</v>
      </c>
      <c r="Q168" s="25">
        <f>O167-O168</f>
        <v>0.39193518518518516</v>
      </c>
      <c r="R168" s="25">
        <f>P167-P168</f>
        <v>2.4210493827160492E-2</v>
      </c>
      <c r="S168" s="38">
        <f>Q168/365</f>
        <v>1.073795027904617E-3</v>
      </c>
      <c r="T168" s="38">
        <f>R168/365</f>
        <v>6.633012007441231E-5</v>
      </c>
      <c r="U168" s="38">
        <f>T168*0.92</f>
        <v>6.1023710468459327E-5</v>
      </c>
      <c r="V168" s="25">
        <f>LOOKUP(G168,'Load Factor Adjustment'!$A$20:$A$28,'Load Factor Adjustment'!$D$20:$D$28)</f>
        <v>0.68571428571428572</v>
      </c>
      <c r="W168" s="38">
        <f>S168*V168</f>
        <v>7.3631659056316596E-4</v>
      </c>
      <c r="X168" s="38">
        <f>U168*V168</f>
        <v>4.1844830035514965E-5</v>
      </c>
    </row>
    <row r="169" spans="1:24" x14ac:dyDescent="0.25">
      <c r="A169" s="6">
        <v>2016</v>
      </c>
      <c r="B169" s="6">
        <v>2508</v>
      </c>
      <c r="C169" s="7" t="s">
        <v>25</v>
      </c>
      <c r="D169" s="8">
        <v>42870</v>
      </c>
      <c r="E169" s="6">
        <v>6285</v>
      </c>
      <c r="F169" s="7" t="s">
        <v>17</v>
      </c>
      <c r="G169" s="7" t="s">
        <v>18</v>
      </c>
      <c r="H169" s="6">
        <v>1997</v>
      </c>
      <c r="I169" s="7" t="s">
        <v>19</v>
      </c>
      <c r="J169" s="6">
        <v>700</v>
      </c>
      <c r="K169" s="6">
        <v>92</v>
      </c>
      <c r="L169" s="9">
        <v>0.7</v>
      </c>
      <c r="M169" s="9">
        <v>8.17</v>
      </c>
      <c r="N169" s="10">
        <v>0.497</v>
      </c>
      <c r="O169" s="9">
        <v>0.40597839506172839</v>
      </c>
      <c r="P169" s="11">
        <v>2.4696604938271603E-2</v>
      </c>
      <c r="Q169" s="25"/>
      <c r="R169" s="25"/>
    </row>
    <row r="170" spans="1:24" x14ac:dyDescent="0.25">
      <c r="A170" s="6">
        <v>2016</v>
      </c>
      <c r="B170" s="6">
        <v>2508</v>
      </c>
      <c r="C170" s="7" t="s">
        <v>25</v>
      </c>
      <c r="D170" s="8">
        <v>42870</v>
      </c>
      <c r="E170" s="6">
        <v>6286</v>
      </c>
      <c r="F170" s="7" t="s">
        <v>20</v>
      </c>
      <c r="G170" s="7" t="s">
        <v>18</v>
      </c>
      <c r="H170" s="6">
        <v>2016</v>
      </c>
      <c r="I170" s="7" t="s">
        <v>42</v>
      </c>
      <c r="J170" s="6">
        <v>700</v>
      </c>
      <c r="K170" s="6">
        <v>100</v>
      </c>
      <c r="L170" s="9">
        <v>0.7</v>
      </c>
      <c r="M170" s="9">
        <v>0.26</v>
      </c>
      <c r="N170" s="11">
        <v>8.9999999999999993E-3</v>
      </c>
      <c r="O170" s="9">
        <v>1.404320987654321E-2</v>
      </c>
      <c r="P170" s="11">
        <v>4.8611111111111104E-4</v>
      </c>
      <c r="Q170" s="25">
        <f>O169-O170</f>
        <v>0.39193518518518516</v>
      </c>
      <c r="R170" s="25">
        <f>P169-P170</f>
        <v>2.4210493827160492E-2</v>
      </c>
      <c r="S170" s="38">
        <f>Q170/365</f>
        <v>1.073795027904617E-3</v>
      </c>
      <c r="T170" s="38">
        <f>R170/365</f>
        <v>6.633012007441231E-5</v>
      </c>
      <c r="U170" s="38">
        <f>T170*0.92</f>
        <v>6.1023710468459327E-5</v>
      </c>
      <c r="V170" s="25">
        <f>LOOKUP(G170,'Load Factor Adjustment'!$A$20:$A$28,'Load Factor Adjustment'!$D$20:$D$28)</f>
        <v>0.68571428571428572</v>
      </c>
      <c r="W170" s="38">
        <f>S170*V170</f>
        <v>7.3631659056316596E-4</v>
      </c>
      <c r="X170" s="38">
        <f>U170*V170</f>
        <v>4.1844830035514965E-5</v>
      </c>
    </row>
    <row r="171" spans="1:24" x14ac:dyDescent="0.25">
      <c r="A171" s="6">
        <v>2016</v>
      </c>
      <c r="B171" s="6">
        <v>2509</v>
      </c>
      <c r="C171" s="7" t="s">
        <v>25</v>
      </c>
      <c r="D171" s="8">
        <v>42870</v>
      </c>
      <c r="E171" s="6">
        <v>6283</v>
      </c>
      <c r="F171" s="7" t="s">
        <v>17</v>
      </c>
      <c r="G171" s="7" t="s">
        <v>18</v>
      </c>
      <c r="H171" s="6">
        <v>1998</v>
      </c>
      <c r="I171" s="7" t="s">
        <v>32</v>
      </c>
      <c r="J171" s="6">
        <v>800</v>
      </c>
      <c r="K171" s="6">
        <v>85</v>
      </c>
      <c r="L171" s="9">
        <v>0.7</v>
      </c>
      <c r="M171" s="9">
        <v>6.54</v>
      </c>
      <c r="N171" s="11">
        <v>0.55200000000000005</v>
      </c>
      <c r="O171" s="9">
        <v>0.34314814814814815</v>
      </c>
      <c r="P171" s="11">
        <v>2.8962962962962965E-2</v>
      </c>
      <c r="Q171" s="25"/>
      <c r="R171" s="25"/>
    </row>
    <row r="172" spans="1:24" x14ac:dyDescent="0.25">
      <c r="A172" s="6">
        <v>2016</v>
      </c>
      <c r="B172" s="6">
        <v>2509</v>
      </c>
      <c r="C172" s="7" t="s">
        <v>25</v>
      </c>
      <c r="D172" s="8">
        <v>42870</v>
      </c>
      <c r="E172" s="6">
        <v>6284</v>
      </c>
      <c r="F172" s="7" t="s">
        <v>20</v>
      </c>
      <c r="G172" s="7" t="s">
        <v>18</v>
      </c>
      <c r="H172" s="6">
        <v>2016</v>
      </c>
      <c r="I172" s="7" t="s">
        <v>42</v>
      </c>
      <c r="J172" s="6">
        <v>800</v>
      </c>
      <c r="K172" s="6">
        <v>100</v>
      </c>
      <c r="L172" s="9">
        <v>0.7</v>
      </c>
      <c r="M172" s="9">
        <v>0.26</v>
      </c>
      <c r="N172" s="11">
        <v>8.9999999999999993E-3</v>
      </c>
      <c r="O172" s="9">
        <v>1.6049382716049384E-2</v>
      </c>
      <c r="P172" s="11">
        <v>5.5555555555555545E-4</v>
      </c>
      <c r="Q172" s="25">
        <f>O171-O172</f>
        <v>0.32709876543209876</v>
      </c>
      <c r="R172" s="25">
        <f>P171-P172</f>
        <v>2.8407407407407409E-2</v>
      </c>
      <c r="S172" s="38">
        <f>Q172/365</f>
        <v>8.9616100118383225E-4</v>
      </c>
      <c r="T172" s="38">
        <f>R172/365</f>
        <v>7.7828513444951812E-5</v>
      </c>
      <c r="U172" s="38">
        <f>T172*0.92</f>
        <v>7.1602232369355674E-5</v>
      </c>
      <c r="V172" s="25">
        <f>LOOKUP(G172,'Load Factor Adjustment'!$A$20:$A$28,'Load Factor Adjustment'!$D$20:$D$28)</f>
        <v>0.68571428571428572</v>
      </c>
      <c r="W172" s="38">
        <f>S172*V172</f>
        <v>6.1451040081177068E-4</v>
      </c>
      <c r="X172" s="38">
        <f>U172*V172</f>
        <v>4.9098673624701033E-5</v>
      </c>
    </row>
    <row r="173" spans="1:24" x14ac:dyDescent="0.25">
      <c r="A173" s="6">
        <v>2016</v>
      </c>
      <c r="B173" s="6">
        <v>2306</v>
      </c>
      <c r="C173" s="7" t="s">
        <v>23</v>
      </c>
      <c r="D173" s="8">
        <v>42871</v>
      </c>
      <c r="E173" s="6">
        <v>6660</v>
      </c>
      <c r="F173" s="7" t="s">
        <v>17</v>
      </c>
      <c r="G173" s="7" t="s">
        <v>18</v>
      </c>
      <c r="H173" s="6">
        <v>1993</v>
      </c>
      <c r="I173" s="7" t="s">
        <v>19</v>
      </c>
      <c r="J173" s="6">
        <v>1500</v>
      </c>
      <c r="K173" s="6">
        <v>136</v>
      </c>
      <c r="L173" s="9">
        <v>0.7</v>
      </c>
      <c r="M173" s="9">
        <v>7.6</v>
      </c>
      <c r="N173" s="10">
        <v>0.27400000000000002</v>
      </c>
      <c r="O173" s="9">
        <v>1.1962962962962962</v>
      </c>
      <c r="P173" s="11">
        <v>4.3129629629629636E-2</v>
      </c>
      <c r="Q173" s="25"/>
      <c r="R173" s="25"/>
    </row>
    <row r="174" spans="1:24" x14ac:dyDescent="0.25">
      <c r="A174" s="6">
        <v>2016</v>
      </c>
      <c r="B174" s="6">
        <v>2306</v>
      </c>
      <c r="C174" s="7" t="s">
        <v>23</v>
      </c>
      <c r="D174" s="8">
        <v>42871</v>
      </c>
      <c r="E174" s="6">
        <v>6661</v>
      </c>
      <c r="F174" s="7" t="s">
        <v>20</v>
      </c>
      <c r="G174" s="7" t="s">
        <v>18</v>
      </c>
      <c r="H174" s="6">
        <v>2016</v>
      </c>
      <c r="I174" s="7" t="s">
        <v>42</v>
      </c>
      <c r="J174" s="6">
        <v>1500</v>
      </c>
      <c r="K174" s="6">
        <v>155</v>
      </c>
      <c r="L174" s="9">
        <v>0.7</v>
      </c>
      <c r="M174" s="9">
        <v>0.26</v>
      </c>
      <c r="N174" s="11">
        <v>8.9999999999999993E-3</v>
      </c>
      <c r="O174" s="9">
        <v>4.6643518518518522E-2</v>
      </c>
      <c r="P174" s="11">
        <v>1.6145833333333333E-3</v>
      </c>
      <c r="Q174" s="25">
        <f>O173-O174</f>
        <v>1.1496527777777776</v>
      </c>
      <c r="R174" s="25">
        <f>P173-P174</f>
        <v>4.15150462962963E-2</v>
      </c>
      <c r="S174" s="38">
        <f>Q174/365</f>
        <v>3.1497336377473359E-3</v>
      </c>
      <c r="T174" s="38">
        <f>R174/365</f>
        <v>1.137398528665652E-4</v>
      </c>
      <c r="U174" s="38">
        <f>T174*0.92</f>
        <v>1.0464066463723999E-4</v>
      </c>
      <c r="V174" s="25">
        <f>LOOKUP(G174,'Load Factor Adjustment'!$A$20:$A$28,'Load Factor Adjustment'!$D$20:$D$28)</f>
        <v>0.68571428571428572</v>
      </c>
      <c r="W174" s="38">
        <f>S174*V174</f>
        <v>2.1598173515981734E-3</v>
      </c>
      <c r="X174" s="38">
        <f>U174*V174</f>
        <v>7.1753598608393135E-5</v>
      </c>
    </row>
    <row r="175" spans="1:24" x14ac:dyDescent="0.25">
      <c r="A175" s="6">
        <v>2016</v>
      </c>
      <c r="B175" s="6">
        <v>2567</v>
      </c>
      <c r="C175" s="7" t="s">
        <v>16</v>
      </c>
      <c r="D175" s="8">
        <v>42872</v>
      </c>
      <c r="E175" s="6">
        <v>6843</v>
      </c>
      <c r="F175" s="7" t="s">
        <v>17</v>
      </c>
      <c r="G175" s="7" t="s">
        <v>18</v>
      </c>
      <c r="H175" s="6">
        <v>1970</v>
      </c>
      <c r="I175" s="7" t="s">
        <v>19</v>
      </c>
      <c r="J175" s="6">
        <v>100</v>
      </c>
      <c r="K175" s="6">
        <v>75</v>
      </c>
      <c r="L175" s="9">
        <v>0.7</v>
      </c>
      <c r="M175" s="9">
        <v>12.09</v>
      </c>
      <c r="N175" s="10">
        <v>0.60499999999999998</v>
      </c>
      <c r="O175" s="9">
        <v>6.9965277777777779E-2</v>
      </c>
      <c r="P175" s="11">
        <v>3.5011574074074073E-3</v>
      </c>
      <c r="Q175" s="25"/>
      <c r="R175" s="25"/>
    </row>
    <row r="176" spans="1:24" x14ac:dyDescent="0.25">
      <c r="A176" s="6">
        <v>2016</v>
      </c>
      <c r="B176" s="6">
        <v>2567</v>
      </c>
      <c r="C176" s="7" t="s">
        <v>16</v>
      </c>
      <c r="D176" s="8">
        <v>42872</v>
      </c>
      <c r="E176" s="6">
        <v>6844</v>
      </c>
      <c r="F176" s="7" t="s">
        <v>20</v>
      </c>
      <c r="G176" s="7" t="s">
        <v>18</v>
      </c>
      <c r="H176" s="6">
        <v>2016</v>
      </c>
      <c r="I176" s="7" t="s">
        <v>42</v>
      </c>
      <c r="J176" s="6">
        <v>100</v>
      </c>
      <c r="K176" s="6">
        <v>95</v>
      </c>
      <c r="L176" s="9">
        <v>0.7</v>
      </c>
      <c r="M176" s="9">
        <v>0.26</v>
      </c>
      <c r="N176" s="11">
        <v>8.9999999999999993E-3</v>
      </c>
      <c r="O176" s="9">
        <v>1.9058641975308642E-3</v>
      </c>
      <c r="P176" s="11">
        <v>6.5972222222222216E-5</v>
      </c>
      <c r="Q176" s="25">
        <f>O175-O176</f>
        <v>6.8059413580246919E-2</v>
      </c>
      <c r="R176" s="25">
        <f>P175-P176</f>
        <v>3.4351851851851852E-3</v>
      </c>
      <c r="S176" s="38">
        <f>Q176/365</f>
        <v>1.8646414679519705E-4</v>
      </c>
      <c r="T176" s="38">
        <f>R176/365</f>
        <v>9.411466260781329E-6</v>
      </c>
      <c r="U176" s="38">
        <f>T176*0.92</f>
        <v>8.6585489599188237E-6</v>
      </c>
      <c r="V176" s="25">
        <f>LOOKUP(G176,'Load Factor Adjustment'!$A$20:$A$28,'Load Factor Adjustment'!$D$20:$D$28)</f>
        <v>0.68571428571428572</v>
      </c>
      <c r="W176" s="38">
        <f>S176*V176</f>
        <v>1.2786112923099226E-4</v>
      </c>
      <c r="X176" s="38">
        <f>U176*V176</f>
        <v>5.9372907153729073E-6</v>
      </c>
    </row>
    <row r="177" spans="1:24" x14ac:dyDescent="0.25">
      <c r="A177" s="6">
        <v>2017</v>
      </c>
      <c r="B177" s="6">
        <v>2552</v>
      </c>
      <c r="C177" s="7" t="s">
        <v>27</v>
      </c>
      <c r="D177" s="8">
        <v>42873</v>
      </c>
      <c r="E177" s="6">
        <v>6883</v>
      </c>
      <c r="F177" s="7" t="s">
        <v>17</v>
      </c>
      <c r="G177" s="7" t="s">
        <v>18</v>
      </c>
      <c r="H177" s="6">
        <v>1989</v>
      </c>
      <c r="I177" s="7" t="s">
        <v>19</v>
      </c>
      <c r="J177" s="6">
        <v>300</v>
      </c>
      <c r="K177" s="6">
        <v>60</v>
      </c>
      <c r="L177" s="9">
        <v>0.7</v>
      </c>
      <c r="M177" s="9">
        <v>8.17</v>
      </c>
      <c r="N177" s="10">
        <v>0.497</v>
      </c>
      <c r="O177" s="9">
        <v>0.11347222222222222</v>
      </c>
      <c r="P177" s="11">
        <v>6.9027777777777776E-3</v>
      </c>
      <c r="Q177" s="25"/>
      <c r="R177" s="25"/>
    </row>
    <row r="178" spans="1:24" x14ac:dyDescent="0.25">
      <c r="A178" s="6">
        <v>2017</v>
      </c>
      <c r="B178" s="6">
        <v>2552</v>
      </c>
      <c r="C178" s="7" t="s">
        <v>27</v>
      </c>
      <c r="D178" s="8">
        <v>42873</v>
      </c>
      <c r="E178" s="6">
        <v>6884</v>
      </c>
      <c r="F178" s="7" t="s">
        <v>20</v>
      </c>
      <c r="G178" s="7" t="s">
        <v>18</v>
      </c>
      <c r="H178" s="6">
        <v>2016</v>
      </c>
      <c r="I178" s="7" t="s">
        <v>42</v>
      </c>
      <c r="J178" s="6">
        <v>300</v>
      </c>
      <c r="K178" s="6">
        <v>74</v>
      </c>
      <c r="L178" s="9">
        <v>0.7</v>
      </c>
      <c r="M178" s="9">
        <v>2.74</v>
      </c>
      <c r="N178" s="11">
        <v>8.9999999999999993E-3</v>
      </c>
      <c r="O178" s="9">
        <v>4.6935185185185184E-2</v>
      </c>
      <c r="P178" s="11">
        <v>1.5416666666666666E-4</v>
      </c>
      <c r="Q178" s="25">
        <f>O177-O178</f>
        <v>6.6537037037037033E-2</v>
      </c>
      <c r="R178" s="25">
        <f>P177-P178</f>
        <v>6.7486111111111106E-3</v>
      </c>
      <c r="S178" s="38">
        <f>Q178/365</f>
        <v>1.8229325215626585E-4</v>
      </c>
      <c r="T178" s="38">
        <f>R178/365</f>
        <v>1.8489345509893454E-5</v>
      </c>
      <c r="U178" s="38">
        <f>T178*0.92</f>
        <v>1.7010197869101978E-5</v>
      </c>
      <c r="V178" s="25">
        <f>LOOKUP(G178,'Load Factor Adjustment'!$A$20:$A$28,'Load Factor Adjustment'!$D$20:$D$28)</f>
        <v>0.68571428571428572</v>
      </c>
      <c r="W178" s="38">
        <f>S178*V178</f>
        <v>1.2500108719286802E-4</v>
      </c>
      <c r="X178" s="38">
        <f>U178*V178</f>
        <v>1.1664135681669927E-5</v>
      </c>
    </row>
    <row r="179" spans="1:24" x14ac:dyDescent="0.25">
      <c r="A179" s="6">
        <v>2017</v>
      </c>
      <c r="B179" s="6">
        <v>2513</v>
      </c>
      <c r="C179" s="7" t="s">
        <v>25</v>
      </c>
      <c r="D179" s="8">
        <v>42881</v>
      </c>
      <c r="E179" s="6">
        <v>6351</v>
      </c>
      <c r="F179" s="7" t="s">
        <v>17</v>
      </c>
      <c r="G179" s="7" t="s">
        <v>18</v>
      </c>
      <c r="H179" s="6">
        <v>1991</v>
      </c>
      <c r="I179" s="7" t="s">
        <v>19</v>
      </c>
      <c r="J179" s="6">
        <v>350</v>
      </c>
      <c r="K179" s="6">
        <v>88</v>
      </c>
      <c r="L179" s="9">
        <v>0.7</v>
      </c>
      <c r="M179" s="9">
        <v>8.17</v>
      </c>
      <c r="N179" s="10">
        <v>0.497</v>
      </c>
      <c r="O179" s="9">
        <v>0.1941635802469136</v>
      </c>
      <c r="P179" s="11">
        <v>1.181141975308642E-2</v>
      </c>
      <c r="Q179" s="25"/>
      <c r="R179" s="25"/>
    </row>
    <row r="180" spans="1:24" x14ac:dyDescent="0.25">
      <c r="A180" s="6">
        <v>2017</v>
      </c>
      <c r="B180" s="6">
        <v>2513</v>
      </c>
      <c r="C180" s="7" t="s">
        <v>25</v>
      </c>
      <c r="D180" s="8">
        <v>42881</v>
      </c>
      <c r="E180" s="6">
        <v>6352</v>
      </c>
      <c r="F180" s="7" t="s">
        <v>20</v>
      </c>
      <c r="G180" s="7" t="s">
        <v>18</v>
      </c>
      <c r="H180" s="6">
        <v>2016</v>
      </c>
      <c r="I180" s="7" t="s">
        <v>42</v>
      </c>
      <c r="J180" s="6">
        <v>350</v>
      </c>
      <c r="K180" s="6">
        <v>99</v>
      </c>
      <c r="L180" s="9">
        <v>0.7</v>
      </c>
      <c r="M180" s="9">
        <v>0.26</v>
      </c>
      <c r="N180" s="11">
        <v>8.9999999999999993E-3</v>
      </c>
      <c r="O180" s="9">
        <v>6.9513888888888889E-3</v>
      </c>
      <c r="P180" s="11">
        <v>2.4062499999999998E-4</v>
      </c>
      <c r="Q180" s="25">
        <f>O179-O180</f>
        <v>0.18721219135802472</v>
      </c>
      <c r="R180" s="25">
        <f>P179-P180</f>
        <v>1.157079475308642E-2</v>
      </c>
      <c r="S180" s="38">
        <f>Q180/365</f>
        <v>5.1291011330965679E-4</v>
      </c>
      <c r="T180" s="38">
        <f>R180/365</f>
        <v>3.1700807542702519E-5</v>
      </c>
      <c r="U180" s="38">
        <f>T180*0.92</f>
        <v>2.9164742939286318E-5</v>
      </c>
      <c r="V180" s="25">
        <f>LOOKUP(G180,'Load Factor Adjustment'!$A$20:$A$28,'Load Factor Adjustment'!$D$20:$D$28)</f>
        <v>0.68571428571428572</v>
      </c>
      <c r="W180" s="38">
        <f>S180*V180</f>
        <v>3.5170979198376467E-4</v>
      </c>
      <c r="X180" s="38">
        <f>U180*V180</f>
        <v>1.9998680872653475E-5</v>
      </c>
    </row>
    <row r="181" spans="1:24" x14ac:dyDescent="0.25">
      <c r="A181" s="6">
        <v>2017</v>
      </c>
      <c r="B181" s="6">
        <v>2510</v>
      </c>
      <c r="C181" s="7" t="s">
        <v>25</v>
      </c>
      <c r="D181" s="8">
        <v>42885</v>
      </c>
      <c r="E181" s="6">
        <v>6345</v>
      </c>
      <c r="F181" s="7" t="s">
        <v>17</v>
      </c>
      <c r="G181" s="7" t="s">
        <v>18</v>
      </c>
      <c r="H181" s="6">
        <v>1978</v>
      </c>
      <c r="I181" s="7" t="s">
        <v>19</v>
      </c>
      <c r="J181" s="6">
        <v>350</v>
      </c>
      <c r="K181" s="6">
        <v>89</v>
      </c>
      <c r="L181" s="9">
        <v>0.7</v>
      </c>
      <c r="M181" s="9">
        <v>12.09</v>
      </c>
      <c r="N181" s="10">
        <v>0.60499999999999998</v>
      </c>
      <c r="O181" s="9">
        <v>0.29058912037037038</v>
      </c>
      <c r="P181" s="11">
        <v>1.4541473765432099E-2</v>
      </c>
      <c r="Q181" s="25"/>
      <c r="R181" s="25"/>
    </row>
    <row r="182" spans="1:24" x14ac:dyDescent="0.25">
      <c r="A182" s="6">
        <v>2017</v>
      </c>
      <c r="B182" s="6">
        <v>2510</v>
      </c>
      <c r="C182" s="7" t="s">
        <v>25</v>
      </c>
      <c r="D182" s="8">
        <v>42885</v>
      </c>
      <c r="E182" s="6">
        <v>6346</v>
      </c>
      <c r="F182" s="7" t="s">
        <v>20</v>
      </c>
      <c r="G182" s="7" t="s">
        <v>18</v>
      </c>
      <c r="H182" s="6">
        <v>2017</v>
      </c>
      <c r="I182" s="7" t="s">
        <v>42</v>
      </c>
      <c r="J182" s="6">
        <v>350</v>
      </c>
      <c r="K182" s="6">
        <v>85</v>
      </c>
      <c r="L182" s="9">
        <v>0.7</v>
      </c>
      <c r="M182" s="9">
        <v>0.26</v>
      </c>
      <c r="N182" s="11">
        <v>8.9999999999999993E-3</v>
      </c>
      <c r="O182" s="9">
        <v>5.9683641975308644E-3</v>
      </c>
      <c r="P182" s="11">
        <v>2.0659722222222219E-4</v>
      </c>
      <c r="Q182" s="25">
        <f>O181-O182</f>
        <v>0.2846207561728395</v>
      </c>
      <c r="R182" s="25">
        <f>P181-P182</f>
        <v>1.4334876543209876E-2</v>
      </c>
      <c r="S182" s="38">
        <f>Q182/365</f>
        <v>7.7978289362421783E-4</v>
      </c>
      <c r="T182" s="38">
        <f>R182/365</f>
        <v>3.9273634364958568E-5</v>
      </c>
      <c r="U182" s="38">
        <f>T182*0.92</f>
        <v>3.6131743615761886E-5</v>
      </c>
      <c r="V182" s="25">
        <f>LOOKUP(G182,'Load Factor Adjustment'!$A$20:$A$28,'Load Factor Adjustment'!$D$20:$D$28)</f>
        <v>0.68571428571428572</v>
      </c>
      <c r="W182" s="38">
        <f>S182*V182</f>
        <v>5.347082699137494E-4</v>
      </c>
      <c r="X182" s="38">
        <f>U182*V182</f>
        <v>2.4776052765093863E-5</v>
      </c>
    </row>
    <row r="183" spans="1:24" x14ac:dyDescent="0.25">
      <c r="A183" s="6">
        <v>2017</v>
      </c>
      <c r="B183" s="6">
        <v>2511</v>
      </c>
      <c r="C183" s="7" t="s">
        <v>25</v>
      </c>
      <c r="D183" s="8">
        <v>42885</v>
      </c>
      <c r="E183" s="6">
        <v>6347</v>
      </c>
      <c r="F183" s="7" t="s">
        <v>17</v>
      </c>
      <c r="G183" s="7" t="s">
        <v>18</v>
      </c>
      <c r="H183" s="6">
        <v>1978</v>
      </c>
      <c r="I183" s="7" t="s">
        <v>19</v>
      </c>
      <c r="J183" s="6">
        <v>350</v>
      </c>
      <c r="K183" s="6">
        <v>89</v>
      </c>
      <c r="L183" s="9">
        <v>0.7</v>
      </c>
      <c r="M183" s="9">
        <v>12.09</v>
      </c>
      <c r="N183" s="10">
        <v>0.60499999999999998</v>
      </c>
      <c r="O183" s="9">
        <v>0.29058912037037038</v>
      </c>
      <c r="P183" s="11">
        <v>1.4541473765432099E-2</v>
      </c>
      <c r="Q183" s="25"/>
      <c r="R183" s="25"/>
    </row>
    <row r="184" spans="1:24" x14ac:dyDescent="0.25">
      <c r="A184" s="6">
        <v>2017</v>
      </c>
      <c r="B184" s="6">
        <v>2511</v>
      </c>
      <c r="C184" s="7" t="s">
        <v>25</v>
      </c>
      <c r="D184" s="8">
        <v>42885</v>
      </c>
      <c r="E184" s="6">
        <v>6348</v>
      </c>
      <c r="F184" s="7" t="s">
        <v>20</v>
      </c>
      <c r="G184" s="7" t="s">
        <v>18</v>
      </c>
      <c r="H184" s="6">
        <v>2017</v>
      </c>
      <c r="I184" s="7" t="s">
        <v>42</v>
      </c>
      <c r="J184" s="6">
        <v>350</v>
      </c>
      <c r="K184" s="6">
        <v>85</v>
      </c>
      <c r="L184" s="9">
        <v>0.7</v>
      </c>
      <c r="M184" s="9">
        <v>0.26</v>
      </c>
      <c r="N184" s="11">
        <v>8.9999999999999993E-3</v>
      </c>
      <c r="O184" s="9">
        <v>5.9683641975308644E-3</v>
      </c>
      <c r="P184" s="11">
        <v>2.0659722222222219E-4</v>
      </c>
      <c r="Q184" s="25">
        <f>O183-O184</f>
        <v>0.2846207561728395</v>
      </c>
      <c r="R184" s="25">
        <f>P183-P184</f>
        <v>1.4334876543209876E-2</v>
      </c>
      <c r="S184" s="38">
        <f>Q184/365</f>
        <v>7.7978289362421783E-4</v>
      </c>
      <c r="T184" s="38">
        <f>R184/365</f>
        <v>3.9273634364958568E-5</v>
      </c>
      <c r="U184" s="38">
        <f>T184*0.92</f>
        <v>3.6131743615761886E-5</v>
      </c>
      <c r="V184" s="25">
        <f>LOOKUP(G184,'Load Factor Adjustment'!$A$20:$A$28,'Load Factor Adjustment'!$D$20:$D$28)</f>
        <v>0.68571428571428572</v>
      </c>
      <c r="W184" s="38">
        <f>S184*V184</f>
        <v>5.347082699137494E-4</v>
      </c>
      <c r="X184" s="38">
        <f>U184*V184</f>
        <v>2.4776052765093863E-5</v>
      </c>
    </row>
    <row r="185" spans="1:24" x14ac:dyDescent="0.25">
      <c r="A185" s="6">
        <v>2017</v>
      </c>
      <c r="B185" s="6">
        <v>2512</v>
      </c>
      <c r="C185" s="7" t="s">
        <v>25</v>
      </c>
      <c r="D185" s="8">
        <v>42885</v>
      </c>
      <c r="E185" s="6">
        <v>6349</v>
      </c>
      <c r="F185" s="7" t="s">
        <v>17</v>
      </c>
      <c r="G185" s="7" t="s">
        <v>18</v>
      </c>
      <c r="H185" s="6">
        <v>1983</v>
      </c>
      <c r="I185" s="7" t="s">
        <v>19</v>
      </c>
      <c r="J185" s="6">
        <v>900</v>
      </c>
      <c r="K185" s="6">
        <v>261</v>
      </c>
      <c r="L185" s="9">
        <v>0.7</v>
      </c>
      <c r="M185" s="9">
        <v>10.23</v>
      </c>
      <c r="N185" s="10">
        <v>0.39600000000000002</v>
      </c>
      <c r="O185" s="9">
        <v>1.8541875000000001</v>
      </c>
      <c r="P185" s="11">
        <v>7.1775000000000005E-2</v>
      </c>
      <c r="Q185" s="25"/>
      <c r="R185" s="25"/>
    </row>
    <row r="186" spans="1:24" x14ac:dyDescent="0.25">
      <c r="A186" s="6">
        <v>2017</v>
      </c>
      <c r="B186" s="6">
        <v>2512</v>
      </c>
      <c r="C186" s="7" t="s">
        <v>25</v>
      </c>
      <c r="D186" s="8">
        <v>42885</v>
      </c>
      <c r="E186" s="6">
        <v>6350</v>
      </c>
      <c r="F186" s="7" t="s">
        <v>20</v>
      </c>
      <c r="G186" s="7" t="s">
        <v>18</v>
      </c>
      <c r="H186" s="6">
        <v>2016</v>
      </c>
      <c r="I186" s="7" t="s">
        <v>42</v>
      </c>
      <c r="J186" s="6">
        <v>900</v>
      </c>
      <c r="K186" s="6">
        <v>320</v>
      </c>
      <c r="L186" s="9">
        <v>0.7</v>
      </c>
      <c r="M186" s="9">
        <v>0.26</v>
      </c>
      <c r="N186" s="11">
        <v>8.9999999999999993E-3</v>
      </c>
      <c r="O186" s="9">
        <v>5.7777777777777775E-2</v>
      </c>
      <c r="P186" s="11">
        <v>2E-3</v>
      </c>
      <c r="Q186" s="25">
        <f>O185-O186</f>
        <v>1.7964097222222224</v>
      </c>
      <c r="R186" s="25">
        <f>P185-P186</f>
        <v>6.9775000000000004E-2</v>
      </c>
      <c r="S186" s="38">
        <f>Q186/365</f>
        <v>4.921670471841705E-3</v>
      </c>
      <c r="T186" s="38">
        <f>R186/365</f>
        <v>1.9116438356164383E-4</v>
      </c>
      <c r="U186" s="38">
        <f>T186*0.92</f>
        <v>1.7587123287671232E-4</v>
      </c>
      <c r="V186" s="25">
        <f>LOOKUP(G186,'Load Factor Adjustment'!$A$20:$A$28,'Load Factor Adjustment'!$D$20:$D$28)</f>
        <v>0.68571428571428572</v>
      </c>
      <c r="W186" s="38">
        <f>S186*V186</f>
        <v>3.3748597521200264E-3</v>
      </c>
      <c r="X186" s="38">
        <f>U186*V186</f>
        <v>1.2059741682974559E-4</v>
      </c>
    </row>
    <row r="187" spans="1:24" x14ac:dyDescent="0.25">
      <c r="A187" s="6">
        <v>2016</v>
      </c>
      <c r="B187" s="6">
        <v>2397</v>
      </c>
      <c r="C187" s="7" t="s">
        <v>23</v>
      </c>
      <c r="D187" s="8">
        <v>42886</v>
      </c>
      <c r="E187" s="6">
        <v>6647</v>
      </c>
      <c r="F187" s="7" t="s">
        <v>17</v>
      </c>
      <c r="G187" s="7" t="s">
        <v>24</v>
      </c>
      <c r="H187" s="6">
        <v>1975</v>
      </c>
      <c r="I187" s="7" t="s">
        <v>19</v>
      </c>
      <c r="J187" s="6">
        <v>500</v>
      </c>
      <c r="K187" s="6">
        <v>65</v>
      </c>
      <c r="L187" s="9">
        <v>0.36</v>
      </c>
      <c r="M187" s="9">
        <v>12.09</v>
      </c>
      <c r="N187" s="10">
        <v>0.60499999999999998</v>
      </c>
      <c r="O187" s="9">
        <v>0.15592261904761906</v>
      </c>
      <c r="P187" s="11">
        <v>7.8025793650793648E-3</v>
      </c>
      <c r="Q187" s="25"/>
      <c r="R187" s="25"/>
    </row>
    <row r="188" spans="1:24" x14ac:dyDescent="0.25">
      <c r="A188" s="6">
        <v>2016</v>
      </c>
      <c r="B188" s="6">
        <v>2397</v>
      </c>
      <c r="C188" s="7" t="s">
        <v>23</v>
      </c>
      <c r="D188" s="8">
        <v>42886</v>
      </c>
      <c r="E188" s="6">
        <v>6648</v>
      </c>
      <c r="F188" s="7" t="s">
        <v>20</v>
      </c>
      <c r="G188" s="7" t="s">
        <v>24</v>
      </c>
      <c r="H188" s="6">
        <v>2016</v>
      </c>
      <c r="I188" s="7" t="s">
        <v>42</v>
      </c>
      <c r="J188" s="6">
        <v>500</v>
      </c>
      <c r="K188" s="6">
        <v>73</v>
      </c>
      <c r="L188" s="9">
        <v>0.36</v>
      </c>
      <c r="M188" s="9">
        <v>2.74</v>
      </c>
      <c r="N188" s="11">
        <v>8.9999999999999993E-3</v>
      </c>
      <c r="O188" s="9">
        <v>3.9686507936507943E-2</v>
      </c>
      <c r="P188" s="11">
        <v>1.3035714285714284E-4</v>
      </c>
      <c r="Q188" s="25">
        <f>O187-O188</f>
        <v>0.11623611111111112</v>
      </c>
      <c r="R188" s="25">
        <f>P187-P188</f>
        <v>7.6722222222222218E-3</v>
      </c>
      <c r="S188" s="38">
        <f>Q188/365</f>
        <v>3.1845509893455102E-4</v>
      </c>
      <c r="T188" s="38">
        <f>R188/365</f>
        <v>2.1019786910197868E-5</v>
      </c>
      <c r="U188" s="38">
        <f>T188*0.92</f>
        <v>1.933820395738204E-5</v>
      </c>
      <c r="V188" s="25">
        <f>LOOKUP(G188,'Load Factor Adjustment'!$A$20:$A$28,'Load Factor Adjustment'!$D$20:$D$28)</f>
        <v>1.1111111111111112</v>
      </c>
      <c r="W188" s="38">
        <f>S188*V188</f>
        <v>3.5383899881616783E-4</v>
      </c>
      <c r="X188" s="38">
        <f>U188*V188</f>
        <v>2.1486893285980044E-5</v>
      </c>
    </row>
    <row r="189" spans="1:24" x14ac:dyDescent="0.25">
      <c r="A189" s="6">
        <v>2017</v>
      </c>
      <c r="B189" s="6">
        <v>2404</v>
      </c>
      <c r="C189" s="7" t="s">
        <v>23</v>
      </c>
      <c r="D189" s="8">
        <v>42886</v>
      </c>
      <c r="E189" s="6">
        <v>6701</v>
      </c>
      <c r="F189" s="7" t="s">
        <v>17</v>
      </c>
      <c r="G189" s="7" t="s">
        <v>18</v>
      </c>
      <c r="H189" s="6">
        <v>1983</v>
      </c>
      <c r="I189" s="7" t="s">
        <v>19</v>
      </c>
      <c r="J189" s="6">
        <v>250</v>
      </c>
      <c r="K189" s="6">
        <v>84</v>
      </c>
      <c r="L189" s="9">
        <v>0.7</v>
      </c>
      <c r="M189" s="9">
        <v>12.09</v>
      </c>
      <c r="N189" s="10">
        <v>0.60499999999999998</v>
      </c>
      <c r="O189" s="9">
        <v>0.19590277777777776</v>
      </c>
      <c r="P189" s="11">
        <v>9.8032407407407391E-3</v>
      </c>
      <c r="Q189" s="25"/>
      <c r="R189" s="25"/>
    </row>
    <row r="190" spans="1:24" x14ac:dyDescent="0.25">
      <c r="A190" s="6">
        <v>2017</v>
      </c>
      <c r="B190" s="6">
        <v>2404</v>
      </c>
      <c r="C190" s="7" t="s">
        <v>23</v>
      </c>
      <c r="D190" s="8">
        <v>42886</v>
      </c>
      <c r="E190" s="6">
        <v>6702</v>
      </c>
      <c r="F190" s="7" t="s">
        <v>20</v>
      </c>
      <c r="G190" s="7" t="s">
        <v>18</v>
      </c>
      <c r="H190" s="6">
        <v>2016</v>
      </c>
      <c r="I190" s="7" t="s">
        <v>42</v>
      </c>
      <c r="J190" s="6">
        <v>250</v>
      </c>
      <c r="K190" s="6">
        <v>105</v>
      </c>
      <c r="L190" s="9">
        <v>0.7</v>
      </c>
      <c r="M190" s="9">
        <v>0.26</v>
      </c>
      <c r="N190" s="11">
        <v>8.9999999999999993E-3</v>
      </c>
      <c r="O190" s="9">
        <v>5.2662037037037035E-3</v>
      </c>
      <c r="P190" s="11">
        <v>1.8229166666666667E-4</v>
      </c>
      <c r="Q190" s="25">
        <f>O189-O190</f>
        <v>0.19063657407407406</v>
      </c>
      <c r="R190" s="25">
        <f>P189-P190</f>
        <v>9.6209490740740717E-3</v>
      </c>
      <c r="S190" s="38">
        <f>Q190/365</f>
        <v>5.2229198376458643E-4</v>
      </c>
      <c r="T190" s="38">
        <f>R190/365</f>
        <v>2.6358764586504306E-5</v>
      </c>
      <c r="U190" s="38">
        <f>T190*0.92</f>
        <v>2.4250063419583963E-5</v>
      </c>
      <c r="V190" s="25">
        <f>LOOKUP(G190,'Load Factor Adjustment'!$A$20:$A$28,'Load Factor Adjustment'!$D$20:$D$28)</f>
        <v>0.68571428571428572</v>
      </c>
      <c r="W190" s="38">
        <f>S190*V190</f>
        <v>3.5814307458143072E-4</v>
      </c>
      <c r="X190" s="38">
        <f>U190*V190</f>
        <v>1.6628614916286144E-5</v>
      </c>
    </row>
    <row r="191" spans="1:24" x14ac:dyDescent="0.25">
      <c r="A191" s="6">
        <v>2016</v>
      </c>
      <c r="B191" s="6">
        <v>2475</v>
      </c>
      <c r="C191" s="7" t="s">
        <v>16</v>
      </c>
      <c r="D191" s="8">
        <v>42886</v>
      </c>
      <c r="E191" s="6">
        <v>6366</v>
      </c>
      <c r="F191" s="7" t="s">
        <v>17</v>
      </c>
      <c r="G191" s="7" t="s">
        <v>18</v>
      </c>
      <c r="H191" s="6">
        <v>1996</v>
      </c>
      <c r="I191" s="7" t="s">
        <v>19</v>
      </c>
      <c r="J191" s="6">
        <v>1100</v>
      </c>
      <c r="K191" s="6">
        <v>110</v>
      </c>
      <c r="L191" s="9">
        <v>0.7</v>
      </c>
      <c r="M191" s="9">
        <v>8.17</v>
      </c>
      <c r="N191" s="10">
        <v>0.497</v>
      </c>
      <c r="O191" s="9">
        <v>0.76278549382716054</v>
      </c>
      <c r="P191" s="11">
        <v>4.6402006172839509E-2</v>
      </c>
      <c r="Q191" s="25"/>
      <c r="R191" s="25"/>
    </row>
    <row r="192" spans="1:24" x14ac:dyDescent="0.25">
      <c r="A192" s="6">
        <v>2016</v>
      </c>
      <c r="B192" s="6">
        <v>2475</v>
      </c>
      <c r="C192" s="7" t="s">
        <v>16</v>
      </c>
      <c r="D192" s="8">
        <v>42886</v>
      </c>
      <c r="E192" s="6">
        <v>6367</v>
      </c>
      <c r="F192" s="7" t="s">
        <v>20</v>
      </c>
      <c r="G192" s="7" t="s">
        <v>18</v>
      </c>
      <c r="H192" s="6">
        <v>2017</v>
      </c>
      <c r="I192" s="7" t="s">
        <v>42</v>
      </c>
      <c r="J192" s="6">
        <v>1100</v>
      </c>
      <c r="K192" s="6">
        <v>115</v>
      </c>
      <c r="L192" s="9">
        <v>0.7</v>
      </c>
      <c r="M192" s="9">
        <v>0.26</v>
      </c>
      <c r="N192" s="11">
        <v>8.9999999999999993E-3</v>
      </c>
      <c r="O192" s="9">
        <v>2.5378086419753088E-2</v>
      </c>
      <c r="P192" s="11">
        <v>8.7847222222222211E-4</v>
      </c>
      <c r="Q192" s="25">
        <f>O191-O192</f>
        <v>0.73740740740740751</v>
      </c>
      <c r="R192" s="25">
        <f>P191-P192</f>
        <v>4.5523533950617284E-2</v>
      </c>
      <c r="S192" s="38">
        <f>Q192/365</f>
        <v>2.0202942668696095E-3</v>
      </c>
      <c r="T192" s="38">
        <f>R192/365</f>
        <v>1.2472201082360901E-4</v>
      </c>
      <c r="U192" s="38">
        <f>T192*0.92</f>
        <v>1.1474424995772029E-4</v>
      </c>
      <c r="V192" s="25">
        <f>LOOKUP(G192,'Load Factor Adjustment'!$A$20:$A$28,'Load Factor Adjustment'!$D$20:$D$28)</f>
        <v>0.68571428571428572</v>
      </c>
      <c r="W192" s="38">
        <f>S192*V192</f>
        <v>1.3853446401391608E-3</v>
      </c>
      <c r="X192" s="38">
        <f>U192*V192</f>
        <v>7.8681771399579631E-5</v>
      </c>
    </row>
    <row r="193" spans="1:24" x14ac:dyDescent="0.25">
      <c r="A193" s="6">
        <v>2016</v>
      </c>
      <c r="B193" s="6">
        <v>2374</v>
      </c>
      <c r="C193" s="7" t="s">
        <v>27</v>
      </c>
      <c r="D193" s="8">
        <v>42888</v>
      </c>
      <c r="E193" s="6">
        <v>6788</v>
      </c>
      <c r="F193" s="7" t="s">
        <v>17</v>
      </c>
      <c r="G193" s="7" t="s">
        <v>18</v>
      </c>
      <c r="H193" s="6">
        <v>1969</v>
      </c>
      <c r="I193" s="7" t="s">
        <v>19</v>
      </c>
      <c r="J193" s="6">
        <v>200</v>
      </c>
      <c r="K193" s="6">
        <v>110</v>
      </c>
      <c r="L193" s="9">
        <v>0.7</v>
      </c>
      <c r="M193" s="9">
        <v>12.09</v>
      </c>
      <c r="N193" s="10">
        <v>0.60499999999999998</v>
      </c>
      <c r="O193" s="9">
        <v>0.20523148148148146</v>
      </c>
      <c r="P193" s="11">
        <v>1.027006172839506E-2</v>
      </c>
      <c r="Q193" s="25"/>
      <c r="R193" s="25"/>
    </row>
    <row r="194" spans="1:24" x14ac:dyDescent="0.25">
      <c r="A194" s="6">
        <v>2016</v>
      </c>
      <c r="B194" s="6">
        <v>2374</v>
      </c>
      <c r="C194" s="7" t="s">
        <v>27</v>
      </c>
      <c r="D194" s="8">
        <v>42888</v>
      </c>
      <c r="E194" s="6">
        <v>6789</v>
      </c>
      <c r="F194" s="7" t="s">
        <v>20</v>
      </c>
      <c r="G194" s="7" t="s">
        <v>18</v>
      </c>
      <c r="H194" s="6">
        <v>2015</v>
      </c>
      <c r="I194" s="7" t="s">
        <v>42</v>
      </c>
      <c r="J194" s="6">
        <v>200</v>
      </c>
      <c r="K194" s="6">
        <v>155</v>
      </c>
      <c r="L194" s="9">
        <v>0.7</v>
      </c>
      <c r="M194" s="9">
        <v>0.26</v>
      </c>
      <c r="N194" s="11">
        <v>8.9999999999999993E-3</v>
      </c>
      <c r="O194" s="9">
        <v>6.219135802469136E-3</v>
      </c>
      <c r="P194" s="11">
        <v>2.1527777777777775E-4</v>
      </c>
      <c r="Q194" s="25">
        <f>O193-O194</f>
        <v>0.19901234567901233</v>
      </c>
      <c r="R194" s="25">
        <f>P193-P194</f>
        <v>1.0054783950617282E-2</v>
      </c>
      <c r="S194" s="38">
        <f>Q194/365</f>
        <v>5.4523930323017078E-4</v>
      </c>
      <c r="T194" s="38">
        <f>R194/365</f>
        <v>2.7547353289362418E-5</v>
      </c>
      <c r="U194" s="38">
        <f>T194*0.92</f>
        <v>2.5343565026213427E-5</v>
      </c>
      <c r="V194" s="25">
        <f>LOOKUP(G194,'Load Factor Adjustment'!$A$20:$A$28,'Load Factor Adjustment'!$D$20:$D$28)</f>
        <v>0.68571428571428572</v>
      </c>
      <c r="W194" s="38">
        <f>S194*V194</f>
        <v>3.738783793578314E-4</v>
      </c>
      <c r="X194" s="38">
        <f>U194*V194</f>
        <v>1.7378444589403492E-5</v>
      </c>
    </row>
    <row r="195" spans="1:24" x14ac:dyDescent="0.25">
      <c r="A195" s="6">
        <v>2016</v>
      </c>
      <c r="B195" s="6">
        <v>2373</v>
      </c>
      <c r="C195" s="7" t="s">
        <v>27</v>
      </c>
      <c r="D195" s="8">
        <v>42893</v>
      </c>
      <c r="E195" s="6">
        <v>6790</v>
      </c>
      <c r="F195" s="7" t="s">
        <v>17</v>
      </c>
      <c r="G195" s="7" t="s">
        <v>18</v>
      </c>
      <c r="H195" s="6">
        <v>1961</v>
      </c>
      <c r="I195" s="7" t="s">
        <v>19</v>
      </c>
      <c r="J195" s="6">
        <v>2000</v>
      </c>
      <c r="K195" s="6">
        <v>62</v>
      </c>
      <c r="L195" s="9">
        <v>0.7</v>
      </c>
      <c r="M195" s="9">
        <v>12.09</v>
      </c>
      <c r="N195" s="10">
        <v>0.60499999999999998</v>
      </c>
      <c r="O195" s="9">
        <v>1.1567592592592593</v>
      </c>
      <c r="P195" s="11">
        <v>5.78858024691358E-2</v>
      </c>
      <c r="Q195" s="25"/>
      <c r="R195" s="25"/>
    </row>
    <row r="196" spans="1:24" x14ac:dyDescent="0.25">
      <c r="A196" s="6">
        <v>2016</v>
      </c>
      <c r="B196" s="6">
        <v>2373</v>
      </c>
      <c r="C196" s="7" t="s">
        <v>27</v>
      </c>
      <c r="D196" s="8">
        <v>42893</v>
      </c>
      <c r="E196" s="6">
        <v>6791</v>
      </c>
      <c r="F196" s="7" t="s">
        <v>20</v>
      </c>
      <c r="G196" s="7" t="s">
        <v>18</v>
      </c>
      <c r="H196" s="6">
        <v>2016</v>
      </c>
      <c r="I196" s="7" t="s">
        <v>42</v>
      </c>
      <c r="J196" s="6">
        <v>2000</v>
      </c>
      <c r="K196" s="6">
        <v>71</v>
      </c>
      <c r="L196" s="9">
        <v>0.7</v>
      </c>
      <c r="M196" s="9">
        <v>2.74</v>
      </c>
      <c r="N196" s="11">
        <v>8.9999999999999993E-3</v>
      </c>
      <c r="O196" s="9">
        <v>0.30021604938271607</v>
      </c>
      <c r="P196" s="11">
        <v>9.86111111111111E-4</v>
      </c>
      <c r="Q196" s="25">
        <f>O195-O196</f>
        <v>0.8565432098765432</v>
      </c>
      <c r="R196" s="25">
        <f>P195-P196</f>
        <v>5.6899691358024689E-2</v>
      </c>
      <c r="S196" s="38">
        <f>Q196/365</f>
        <v>2.3466937256891593E-3</v>
      </c>
      <c r="T196" s="38">
        <f>R196/365</f>
        <v>1.558895653644512E-4</v>
      </c>
      <c r="U196" s="38">
        <f>T196*0.92</f>
        <v>1.4341840013529512E-4</v>
      </c>
      <c r="V196" s="25">
        <f>LOOKUP(G196,'Load Factor Adjustment'!$A$20:$A$28,'Load Factor Adjustment'!$D$20:$D$28)</f>
        <v>0.68571428571428572</v>
      </c>
      <c r="W196" s="38">
        <f>S196*V196</f>
        <v>1.6091614119011378E-3</v>
      </c>
      <c r="X196" s="38">
        <f>U196*V196</f>
        <v>9.8344045807059513E-5</v>
      </c>
    </row>
    <row r="197" spans="1:24" x14ac:dyDescent="0.25">
      <c r="A197" s="6">
        <v>2017</v>
      </c>
      <c r="B197" s="6">
        <v>2343</v>
      </c>
      <c r="C197" s="7" t="s">
        <v>29</v>
      </c>
      <c r="D197" s="8">
        <v>42898</v>
      </c>
      <c r="E197" s="6">
        <v>6754</v>
      </c>
      <c r="F197" s="7" t="s">
        <v>17</v>
      </c>
      <c r="G197" s="7" t="s">
        <v>18</v>
      </c>
      <c r="H197" s="6">
        <v>1970</v>
      </c>
      <c r="I197" s="7" t="s">
        <v>19</v>
      </c>
      <c r="J197" s="6">
        <v>700</v>
      </c>
      <c r="K197" s="6">
        <v>120</v>
      </c>
      <c r="L197" s="9">
        <v>0.7</v>
      </c>
      <c r="M197" s="9">
        <v>11.16</v>
      </c>
      <c r="N197" s="10">
        <v>0.39600000000000002</v>
      </c>
      <c r="O197" s="9">
        <v>0.72333333333333316</v>
      </c>
      <c r="P197" s="11">
        <v>2.5666666666666667E-2</v>
      </c>
      <c r="Q197" s="25"/>
      <c r="R197" s="25"/>
    </row>
    <row r="198" spans="1:24" ht="16.5" customHeight="1" x14ac:dyDescent="0.25">
      <c r="A198" s="6">
        <v>2017</v>
      </c>
      <c r="B198" s="6">
        <v>2343</v>
      </c>
      <c r="C198" s="7" t="s">
        <v>29</v>
      </c>
      <c r="D198" s="8">
        <v>42898</v>
      </c>
      <c r="E198" s="6">
        <v>6755</v>
      </c>
      <c r="F198" s="7" t="s">
        <v>20</v>
      </c>
      <c r="G198" s="7" t="s">
        <v>18</v>
      </c>
      <c r="H198" s="6">
        <v>2017</v>
      </c>
      <c r="I198" s="7" t="s">
        <v>42</v>
      </c>
      <c r="J198" s="6">
        <v>700</v>
      </c>
      <c r="K198" s="6">
        <v>120</v>
      </c>
      <c r="L198" s="9">
        <v>0.7</v>
      </c>
      <c r="M198" s="9">
        <v>0.26</v>
      </c>
      <c r="N198" s="11">
        <v>8.9999999999999993E-3</v>
      </c>
      <c r="O198" s="9">
        <v>1.6851851851851851E-2</v>
      </c>
      <c r="P198" s="11">
        <v>5.8333333333333327E-4</v>
      </c>
      <c r="Q198" s="25">
        <f>O197-O198</f>
        <v>0.70648148148148127</v>
      </c>
      <c r="R198" s="25">
        <f>P197-P198</f>
        <v>2.5083333333333332E-2</v>
      </c>
      <c r="S198" s="38">
        <f>Q198/365</f>
        <v>1.9355657026889897E-3</v>
      </c>
      <c r="T198" s="38">
        <f>R198/365</f>
        <v>6.8721461187214606E-5</v>
      </c>
      <c r="U198" s="38">
        <f>T198*0.92</f>
        <v>6.3223744292237435E-5</v>
      </c>
      <c r="V198" s="25">
        <f>LOOKUP(G198,'Load Factor Adjustment'!$A$20:$A$28,'Load Factor Adjustment'!$D$20:$D$28)</f>
        <v>0.68571428571428572</v>
      </c>
      <c r="W198" s="38">
        <f>S198*V198</f>
        <v>1.3272450532724502E-3</v>
      </c>
      <c r="X198" s="38">
        <f>U198*V198</f>
        <v>4.3353424657534245E-5</v>
      </c>
    </row>
    <row r="199" spans="1:24" x14ac:dyDescent="0.25">
      <c r="A199" s="6">
        <v>2017</v>
      </c>
      <c r="B199" s="6">
        <v>2376</v>
      </c>
      <c r="C199" s="7" t="s">
        <v>27</v>
      </c>
      <c r="D199" s="8">
        <v>42898</v>
      </c>
      <c r="E199" s="6">
        <v>6784</v>
      </c>
      <c r="F199" s="7" t="s">
        <v>17</v>
      </c>
      <c r="G199" s="7" t="s">
        <v>18</v>
      </c>
      <c r="H199" s="6">
        <v>2004</v>
      </c>
      <c r="I199" s="7" t="s">
        <v>38</v>
      </c>
      <c r="J199" s="6">
        <v>300</v>
      </c>
      <c r="K199" s="6">
        <v>110</v>
      </c>
      <c r="L199" s="9">
        <v>0.7</v>
      </c>
      <c r="M199" s="9">
        <v>4.1500000000000004</v>
      </c>
      <c r="N199" s="11">
        <v>0.128</v>
      </c>
      <c r="O199" s="9">
        <v>0.10567129629629632</v>
      </c>
      <c r="P199" s="11">
        <v>3.2592592592592595E-3</v>
      </c>
      <c r="Q199" s="25"/>
      <c r="R199" s="25"/>
    </row>
    <row r="200" spans="1:24" x14ac:dyDescent="0.25">
      <c r="A200" s="6">
        <v>2017</v>
      </c>
      <c r="B200" s="6">
        <v>2376</v>
      </c>
      <c r="C200" s="7" t="s">
        <v>27</v>
      </c>
      <c r="D200" s="8">
        <v>42898</v>
      </c>
      <c r="E200" s="6">
        <v>6785</v>
      </c>
      <c r="F200" s="7" t="s">
        <v>20</v>
      </c>
      <c r="G200" s="7" t="s">
        <v>18</v>
      </c>
      <c r="H200" s="6">
        <v>2015</v>
      </c>
      <c r="I200" s="7" t="s">
        <v>42</v>
      </c>
      <c r="J200" s="6">
        <v>300</v>
      </c>
      <c r="K200" s="6">
        <v>110</v>
      </c>
      <c r="L200" s="9">
        <v>0.7</v>
      </c>
      <c r="M200" s="9">
        <v>0.26</v>
      </c>
      <c r="N200" s="11">
        <v>8.9999999999999993E-3</v>
      </c>
      <c r="O200" s="9">
        <v>6.6203703703703702E-3</v>
      </c>
      <c r="P200" s="11">
        <v>2.2916666666666664E-4</v>
      </c>
      <c r="Q200" s="25">
        <f>O199-O200</f>
        <v>9.9050925925925945E-2</v>
      </c>
      <c r="R200" s="25">
        <f>P199-P200</f>
        <v>3.0300925925925929E-3</v>
      </c>
      <c r="S200" s="38">
        <f>Q200/365</f>
        <v>2.7137239979705736E-4</v>
      </c>
      <c r="T200" s="38">
        <f>R200/365</f>
        <v>8.3016235413495697E-6</v>
      </c>
      <c r="U200" s="38">
        <f>T200*0.92</f>
        <v>7.6374936580416044E-6</v>
      </c>
      <c r="V200" s="25">
        <f>LOOKUP(G200,'Load Factor Adjustment'!$A$20:$A$28,'Load Factor Adjustment'!$D$20:$D$28)</f>
        <v>0.68571428571428572</v>
      </c>
      <c r="W200" s="38">
        <f>S200*V200</f>
        <v>1.8608393128941077E-4</v>
      </c>
      <c r="X200" s="38">
        <f>U200*V200</f>
        <v>5.2371385083713856E-6</v>
      </c>
    </row>
    <row r="201" spans="1:24" x14ac:dyDescent="0.25">
      <c r="A201" s="6">
        <v>2017</v>
      </c>
      <c r="B201" s="6">
        <v>2564</v>
      </c>
      <c r="C201" s="7" t="s">
        <v>16</v>
      </c>
      <c r="D201" s="8">
        <v>42905</v>
      </c>
      <c r="E201" s="6">
        <v>6849</v>
      </c>
      <c r="F201" s="7" t="s">
        <v>17</v>
      </c>
      <c r="G201" s="7" t="s">
        <v>18</v>
      </c>
      <c r="H201" s="6">
        <v>1975</v>
      </c>
      <c r="I201" s="7" t="s">
        <v>19</v>
      </c>
      <c r="J201" s="6">
        <v>200</v>
      </c>
      <c r="K201" s="6">
        <v>58</v>
      </c>
      <c r="L201" s="9">
        <v>0.7</v>
      </c>
      <c r="M201" s="9">
        <v>12.09</v>
      </c>
      <c r="N201" s="10">
        <v>0.60499999999999998</v>
      </c>
      <c r="O201" s="9">
        <v>0.10821296296296296</v>
      </c>
      <c r="P201" s="11">
        <v>5.4151234567901231E-3</v>
      </c>
      <c r="Q201" s="25"/>
      <c r="R201" s="25"/>
    </row>
    <row r="202" spans="1:24" x14ac:dyDescent="0.25">
      <c r="A202" s="6">
        <v>2017</v>
      </c>
      <c r="B202" s="6">
        <v>2564</v>
      </c>
      <c r="C202" s="7" t="s">
        <v>16</v>
      </c>
      <c r="D202" s="8">
        <v>42905</v>
      </c>
      <c r="E202" s="6">
        <v>6850</v>
      </c>
      <c r="F202" s="7" t="s">
        <v>20</v>
      </c>
      <c r="G202" s="7" t="s">
        <v>18</v>
      </c>
      <c r="H202" s="6">
        <v>2016</v>
      </c>
      <c r="I202" s="7" t="s">
        <v>42</v>
      </c>
      <c r="J202" s="6">
        <v>200</v>
      </c>
      <c r="K202" s="6">
        <v>65</v>
      </c>
      <c r="L202" s="9">
        <v>0.7</v>
      </c>
      <c r="M202" s="9">
        <v>2.74</v>
      </c>
      <c r="N202" s="11">
        <v>8.9999999999999993E-3</v>
      </c>
      <c r="O202" s="9">
        <v>2.7484567901234571E-2</v>
      </c>
      <c r="P202" s="11">
        <v>9.0277777777777774E-5</v>
      </c>
      <c r="Q202" s="25">
        <f>O201-O202</f>
        <v>8.0728395061728381E-2</v>
      </c>
      <c r="R202" s="25">
        <f>P201-P202</f>
        <v>5.3248456790123454E-3</v>
      </c>
      <c r="S202" s="38">
        <f>Q202/365</f>
        <v>2.2117368510062569E-4</v>
      </c>
      <c r="T202" s="38">
        <f>R202/365</f>
        <v>1.458861829866396E-5</v>
      </c>
      <c r="U202" s="38">
        <f>T202*0.92</f>
        <v>1.3421528834770844E-5</v>
      </c>
      <c r="V202" s="25">
        <f>LOOKUP(G202,'Load Factor Adjustment'!$A$20:$A$28,'Load Factor Adjustment'!$D$20:$D$28)</f>
        <v>0.68571428571428572</v>
      </c>
      <c r="W202" s="38">
        <f>S202*V202</f>
        <v>1.5166195549757192E-4</v>
      </c>
      <c r="X202" s="38">
        <f>U202*V202</f>
        <v>9.2033340581285797E-6</v>
      </c>
    </row>
    <row r="203" spans="1:24" x14ac:dyDescent="0.25">
      <c r="A203" s="6">
        <v>2015</v>
      </c>
      <c r="B203" s="6">
        <v>2350</v>
      </c>
      <c r="C203" s="7" t="s">
        <v>22</v>
      </c>
      <c r="D203" s="8">
        <v>42913</v>
      </c>
      <c r="E203" s="6">
        <v>6678</v>
      </c>
      <c r="F203" s="7" t="s">
        <v>17</v>
      </c>
      <c r="G203" s="7" t="s">
        <v>18</v>
      </c>
      <c r="H203" s="6">
        <v>1992</v>
      </c>
      <c r="I203" s="7" t="s">
        <v>19</v>
      </c>
      <c r="J203" s="6">
        <v>800</v>
      </c>
      <c r="K203" s="6">
        <v>97</v>
      </c>
      <c r="L203" s="9">
        <v>0.7</v>
      </c>
      <c r="M203" s="9">
        <v>8.17</v>
      </c>
      <c r="N203" s="10">
        <v>0.497</v>
      </c>
      <c r="O203" s="9">
        <v>0.48919135802469138</v>
      </c>
      <c r="P203" s="11">
        <v>2.9758641975308642E-2</v>
      </c>
      <c r="Q203" s="25"/>
      <c r="R203" s="25"/>
    </row>
    <row r="204" spans="1:24" x14ac:dyDescent="0.25">
      <c r="A204" s="6">
        <v>2015</v>
      </c>
      <c r="B204" s="6">
        <v>2350</v>
      </c>
      <c r="C204" s="7" t="s">
        <v>22</v>
      </c>
      <c r="D204" s="8">
        <v>42913</v>
      </c>
      <c r="E204" s="6">
        <v>6679</v>
      </c>
      <c r="F204" s="7" t="s">
        <v>20</v>
      </c>
      <c r="G204" s="7" t="s">
        <v>18</v>
      </c>
      <c r="H204" s="6">
        <v>2015</v>
      </c>
      <c r="I204" s="7" t="s">
        <v>42</v>
      </c>
      <c r="J204" s="6">
        <v>800</v>
      </c>
      <c r="K204" s="6">
        <v>120</v>
      </c>
      <c r="L204" s="9">
        <v>0.7</v>
      </c>
      <c r="M204" s="9">
        <v>0.26</v>
      </c>
      <c r="N204" s="11">
        <v>8.9999999999999993E-3</v>
      </c>
      <c r="O204" s="9">
        <v>1.9259259259259261E-2</v>
      </c>
      <c r="P204" s="11">
        <v>6.6666666666666664E-4</v>
      </c>
      <c r="Q204" s="25">
        <f>O203-O204</f>
        <v>0.46993209876543213</v>
      </c>
      <c r="R204" s="25">
        <f>P203-P204</f>
        <v>2.9091975308641976E-2</v>
      </c>
      <c r="S204" s="38">
        <f>Q204/365</f>
        <v>1.2874852020970744E-3</v>
      </c>
      <c r="T204" s="38">
        <f>R204/365</f>
        <v>7.9704041941484866E-5</v>
      </c>
      <c r="U204" s="38">
        <f>T204*0.92</f>
        <v>7.3327718586166087E-5</v>
      </c>
      <c r="V204" s="25">
        <f>LOOKUP(G204,'Load Factor Adjustment'!$A$20:$A$28,'Load Factor Adjustment'!$D$20:$D$28)</f>
        <v>0.68571428571428572</v>
      </c>
      <c r="W204" s="38">
        <f>S204*V204</f>
        <v>8.8284699572370819E-4</v>
      </c>
      <c r="X204" s="38">
        <f>U204*V204</f>
        <v>5.0281864173371034E-5</v>
      </c>
    </row>
    <row r="205" spans="1:24" x14ac:dyDescent="0.25">
      <c r="A205" s="6">
        <v>2017</v>
      </c>
      <c r="B205" s="6">
        <v>2455</v>
      </c>
      <c r="C205" s="7" t="s">
        <v>27</v>
      </c>
      <c r="D205" s="8">
        <v>42914</v>
      </c>
      <c r="E205" s="6">
        <v>6812</v>
      </c>
      <c r="F205" s="7" t="s">
        <v>17</v>
      </c>
      <c r="G205" s="7" t="s">
        <v>18</v>
      </c>
      <c r="H205" s="6">
        <v>1981</v>
      </c>
      <c r="I205" s="7" t="s">
        <v>19</v>
      </c>
      <c r="J205" s="6">
        <v>250</v>
      </c>
      <c r="K205" s="6">
        <v>57</v>
      </c>
      <c r="L205" s="9">
        <v>0.7</v>
      </c>
      <c r="M205" s="9">
        <v>12.09</v>
      </c>
      <c r="N205" s="10">
        <v>0.60499999999999998</v>
      </c>
      <c r="O205" s="9">
        <v>0.13293402777777777</v>
      </c>
      <c r="P205" s="11">
        <v>6.6521990740740743E-3</v>
      </c>
      <c r="Q205" s="25"/>
      <c r="R205" s="25"/>
    </row>
    <row r="206" spans="1:24" x14ac:dyDescent="0.25">
      <c r="A206" s="6">
        <v>2017</v>
      </c>
      <c r="B206" s="6">
        <v>2455</v>
      </c>
      <c r="C206" s="7" t="s">
        <v>27</v>
      </c>
      <c r="D206" s="8">
        <v>42914</v>
      </c>
      <c r="E206" s="6">
        <v>6813</v>
      </c>
      <c r="F206" s="7" t="s">
        <v>20</v>
      </c>
      <c r="G206" s="7" t="s">
        <v>18</v>
      </c>
      <c r="H206" s="6">
        <v>2015</v>
      </c>
      <c r="I206" s="7" t="s">
        <v>42</v>
      </c>
      <c r="J206" s="6">
        <v>250</v>
      </c>
      <c r="K206" s="6">
        <v>57</v>
      </c>
      <c r="L206" s="9">
        <v>0.7</v>
      </c>
      <c r="M206" s="9">
        <v>2.74</v>
      </c>
      <c r="N206" s="11">
        <v>8.9999999999999993E-3</v>
      </c>
      <c r="O206" s="9">
        <v>3.0127314814814819E-2</v>
      </c>
      <c r="P206" s="11">
        <v>9.8958333333333317E-5</v>
      </c>
      <c r="Q206" s="25">
        <f>O205-O206</f>
        <v>0.10280671296296295</v>
      </c>
      <c r="R206" s="25">
        <f>P205-P206</f>
        <v>6.5532407407407406E-3</v>
      </c>
      <c r="S206" s="38">
        <f>Q206/365</f>
        <v>2.8166222729578892E-4</v>
      </c>
      <c r="T206" s="38">
        <f>R206/365</f>
        <v>1.7954084221207507E-5</v>
      </c>
      <c r="U206" s="38">
        <f>T206*0.92</f>
        <v>1.6517757483510908E-5</v>
      </c>
      <c r="V206" s="25">
        <f>LOOKUP(G206,'Load Factor Adjustment'!$A$20:$A$28,'Load Factor Adjustment'!$D$20:$D$28)</f>
        <v>0.68571428571428572</v>
      </c>
      <c r="W206" s="38">
        <f>S206*V206</f>
        <v>1.931398130028267E-4</v>
      </c>
      <c r="X206" s="38">
        <f>U206*V206</f>
        <v>1.132646227440748E-5</v>
      </c>
    </row>
    <row r="207" spans="1:24" x14ac:dyDescent="0.25">
      <c r="A207" s="6">
        <v>2017</v>
      </c>
      <c r="B207" s="6">
        <v>2301</v>
      </c>
      <c r="C207" s="7" t="s">
        <v>16</v>
      </c>
      <c r="D207" s="8">
        <v>42921</v>
      </c>
      <c r="E207" s="6">
        <v>6671</v>
      </c>
      <c r="F207" s="7" t="s">
        <v>17</v>
      </c>
      <c r="G207" s="7" t="s">
        <v>18</v>
      </c>
      <c r="H207" s="6">
        <v>1974</v>
      </c>
      <c r="I207" s="7" t="s">
        <v>19</v>
      </c>
      <c r="J207" s="6">
        <v>500</v>
      </c>
      <c r="K207" s="6">
        <v>182</v>
      </c>
      <c r="L207" s="9">
        <v>0.7</v>
      </c>
      <c r="M207" s="9">
        <v>11.16</v>
      </c>
      <c r="N207" s="10">
        <v>0.39600000000000002</v>
      </c>
      <c r="O207" s="9">
        <v>0.78361111111111104</v>
      </c>
      <c r="P207" s="11">
        <v>2.7805555555555552E-2</v>
      </c>
      <c r="Q207" s="25"/>
      <c r="R207" s="25"/>
    </row>
    <row r="208" spans="1:24" x14ac:dyDescent="0.25">
      <c r="A208" s="6">
        <v>2017</v>
      </c>
      <c r="B208" s="6">
        <v>2301</v>
      </c>
      <c r="C208" s="7" t="s">
        <v>16</v>
      </c>
      <c r="D208" s="8">
        <v>42921</v>
      </c>
      <c r="E208" s="6">
        <v>6672</v>
      </c>
      <c r="F208" s="7" t="s">
        <v>20</v>
      </c>
      <c r="G208" s="7" t="s">
        <v>18</v>
      </c>
      <c r="H208" s="6">
        <v>2017</v>
      </c>
      <c r="I208" s="7" t="s">
        <v>42</v>
      </c>
      <c r="J208" s="6">
        <v>500</v>
      </c>
      <c r="K208" s="6">
        <v>210</v>
      </c>
      <c r="L208" s="9">
        <v>0.7</v>
      </c>
      <c r="M208" s="9">
        <v>0.26</v>
      </c>
      <c r="N208" s="11">
        <v>8.9999999999999993E-3</v>
      </c>
      <c r="O208" s="9">
        <v>2.1064814814814814E-2</v>
      </c>
      <c r="P208" s="11">
        <v>7.291666666666667E-4</v>
      </c>
      <c r="Q208" s="25">
        <f>O207-O208</f>
        <v>0.76254629629629622</v>
      </c>
      <c r="R208" s="25">
        <f>P207-P208</f>
        <v>2.7076388888888886E-2</v>
      </c>
      <c r="S208" s="38">
        <f>Q208/365</f>
        <v>2.0891679350583457E-3</v>
      </c>
      <c r="T208" s="38">
        <f>R208/365</f>
        <v>7.4181887366818859E-5</v>
      </c>
      <c r="U208" s="38">
        <f>T208*0.92</f>
        <v>6.824733637747336E-5</v>
      </c>
      <c r="V208" s="25">
        <f>LOOKUP(G208,'Load Factor Adjustment'!$A$20:$A$28,'Load Factor Adjustment'!$D$20:$D$28)</f>
        <v>0.68571428571428572</v>
      </c>
      <c r="W208" s="38">
        <f>S208*V208</f>
        <v>1.4325722983257229E-3</v>
      </c>
      <c r="X208" s="38">
        <f>U208*V208</f>
        <v>4.6798173515981736E-5</v>
      </c>
    </row>
    <row r="209" spans="1:24" x14ac:dyDescent="0.25">
      <c r="A209" s="6">
        <v>2016</v>
      </c>
      <c r="B209" s="6">
        <v>2325</v>
      </c>
      <c r="C209" s="7" t="s">
        <v>28</v>
      </c>
      <c r="D209" s="8">
        <v>42922</v>
      </c>
      <c r="E209" s="6">
        <v>6572</v>
      </c>
      <c r="F209" s="7" t="s">
        <v>17</v>
      </c>
      <c r="G209" s="7" t="s">
        <v>18</v>
      </c>
      <c r="H209" s="6">
        <v>1969</v>
      </c>
      <c r="I209" s="7" t="s">
        <v>19</v>
      </c>
      <c r="J209" s="6">
        <v>130</v>
      </c>
      <c r="K209" s="6">
        <v>55</v>
      </c>
      <c r="L209" s="9">
        <v>0.7</v>
      </c>
      <c r="M209" s="9">
        <v>12.09</v>
      </c>
      <c r="N209" s="10">
        <v>0.60499999999999998</v>
      </c>
      <c r="O209" s="9">
        <v>6.6700231481481478E-2</v>
      </c>
      <c r="P209" s="11">
        <v>3.3377700617283953E-3</v>
      </c>
      <c r="Q209" s="25"/>
      <c r="R209" s="25"/>
    </row>
    <row r="210" spans="1:24" x14ac:dyDescent="0.25">
      <c r="A210" s="6">
        <v>2016</v>
      </c>
      <c r="B210" s="6">
        <v>2325</v>
      </c>
      <c r="C210" s="7" t="s">
        <v>28</v>
      </c>
      <c r="D210" s="8">
        <v>42922</v>
      </c>
      <c r="E210" s="6">
        <v>6573</v>
      </c>
      <c r="F210" s="7" t="s">
        <v>20</v>
      </c>
      <c r="G210" s="7" t="s">
        <v>18</v>
      </c>
      <c r="H210" s="6">
        <v>2014</v>
      </c>
      <c r="I210" s="7" t="s">
        <v>42</v>
      </c>
      <c r="J210" s="6">
        <v>130</v>
      </c>
      <c r="K210" s="6">
        <v>63</v>
      </c>
      <c r="L210" s="9">
        <v>0.7</v>
      </c>
      <c r="M210" s="9">
        <v>2.74</v>
      </c>
      <c r="N210" s="11">
        <v>8.9999999999999993E-3</v>
      </c>
      <c r="O210" s="9">
        <v>1.731527777777778E-2</v>
      </c>
      <c r="P210" s="11">
        <v>5.6874999999999993E-5</v>
      </c>
      <c r="Q210" s="25">
        <f>O209-O210</f>
        <v>4.9384953703703702E-2</v>
      </c>
      <c r="R210" s="25">
        <f>P209-P210</f>
        <v>3.2808950617283952E-3</v>
      </c>
      <c r="S210" s="38">
        <f>Q210/365</f>
        <v>1.3530124302384576E-4</v>
      </c>
      <c r="T210" s="38">
        <f>R210/365</f>
        <v>8.9887535937764259E-6</v>
      </c>
      <c r="U210" s="38">
        <f>T210*0.92</f>
        <v>8.2696533062743129E-6</v>
      </c>
      <c r="V210" s="25">
        <f>LOOKUP(G210,'Load Factor Adjustment'!$A$20:$A$28,'Load Factor Adjustment'!$D$20:$D$28)</f>
        <v>0.68571428571428572</v>
      </c>
      <c r="W210" s="38">
        <f>S210*V210</f>
        <v>9.2777995216351369E-5</v>
      </c>
      <c r="X210" s="38">
        <f>U210*V210</f>
        <v>5.6706194100166716E-6</v>
      </c>
    </row>
    <row r="211" spans="1:24" x14ac:dyDescent="0.25">
      <c r="A211" s="6">
        <v>2016</v>
      </c>
      <c r="B211" s="6">
        <v>2310</v>
      </c>
      <c r="C211" s="7" t="s">
        <v>16</v>
      </c>
      <c r="D211" s="8">
        <v>42923</v>
      </c>
      <c r="E211" s="6">
        <v>6738</v>
      </c>
      <c r="F211" s="7" t="s">
        <v>17</v>
      </c>
      <c r="G211" s="7" t="s">
        <v>18</v>
      </c>
      <c r="H211" s="6">
        <v>1975</v>
      </c>
      <c r="I211" s="7" t="s">
        <v>19</v>
      </c>
      <c r="J211" s="6">
        <v>1000</v>
      </c>
      <c r="K211" s="6">
        <v>76</v>
      </c>
      <c r="L211" s="9">
        <v>0.7</v>
      </c>
      <c r="M211" s="9">
        <v>12.09</v>
      </c>
      <c r="N211" s="10">
        <v>0.60499999999999998</v>
      </c>
      <c r="O211" s="9">
        <v>0.70898148148148143</v>
      </c>
      <c r="P211" s="11">
        <v>3.5478395061728396E-2</v>
      </c>
      <c r="Q211" s="25"/>
      <c r="R211" s="25"/>
    </row>
    <row r="212" spans="1:24" x14ac:dyDescent="0.25">
      <c r="A212" s="6">
        <v>2016</v>
      </c>
      <c r="B212" s="6">
        <v>2310</v>
      </c>
      <c r="C212" s="7" t="s">
        <v>16</v>
      </c>
      <c r="D212" s="8">
        <v>42923</v>
      </c>
      <c r="E212" s="6">
        <v>6741</v>
      </c>
      <c r="F212" s="7" t="s">
        <v>20</v>
      </c>
      <c r="G212" s="7" t="s">
        <v>18</v>
      </c>
      <c r="H212" s="6">
        <v>2015</v>
      </c>
      <c r="I212" s="7" t="s">
        <v>42</v>
      </c>
      <c r="J212" s="6">
        <v>1000</v>
      </c>
      <c r="K212" s="6">
        <v>92</v>
      </c>
      <c r="L212" s="9">
        <v>0.7</v>
      </c>
      <c r="M212" s="9">
        <v>0.26</v>
      </c>
      <c r="N212" s="11">
        <v>8.9999999999999993E-3</v>
      </c>
      <c r="O212" s="9">
        <v>1.8456790123456791E-2</v>
      </c>
      <c r="P212" s="11">
        <v>6.3888888888888882E-4</v>
      </c>
      <c r="Q212" s="25">
        <f>O211-O212</f>
        <v>0.69052469135802463</v>
      </c>
      <c r="R212" s="25">
        <f>P211-P212</f>
        <v>3.4839506172839506E-2</v>
      </c>
      <c r="S212" s="38">
        <f>Q212/365</f>
        <v>1.8918484694740402E-3</v>
      </c>
      <c r="T212" s="38">
        <f>R212/365</f>
        <v>9.5450701843395903E-5</v>
      </c>
      <c r="U212" s="38">
        <f>T212*0.92</f>
        <v>8.7814645695924229E-5</v>
      </c>
      <c r="V212" s="25">
        <f>LOOKUP(G212,'Load Factor Adjustment'!$A$20:$A$28,'Load Factor Adjustment'!$D$20:$D$28)</f>
        <v>0.68571428571428572</v>
      </c>
      <c r="W212" s="38">
        <f>S212*V212</f>
        <v>1.2972675219250561E-3</v>
      </c>
      <c r="X212" s="38">
        <f>U212*V212</f>
        <v>6.0215757048633755E-5</v>
      </c>
    </row>
    <row r="213" spans="1:24" x14ac:dyDescent="0.25">
      <c r="A213" s="6">
        <v>2017</v>
      </c>
      <c r="B213" s="6">
        <v>2311</v>
      </c>
      <c r="C213" s="7" t="s">
        <v>16</v>
      </c>
      <c r="D213" s="8">
        <v>42923</v>
      </c>
      <c r="E213" s="6">
        <v>6736</v>
      </c>
      <c r="F213" s="7" t="s">
        <v>17</v>
      </c>
      <c r="G213" s="7" t="s">
        <v>18</v>
      </c>
      <c r="H213" s="6">
        <v>2002</v>
      </c>
      <c r="I213" s="7" t="s">
        <v>32</v>
      </c>
      <c r="J213" s="6">
        <v>250</v>
      </c>
      <c r="K213" s="6">
        <v>27</v>
      </c>
      <c r="L213" s="9">
        <v>0.7</v>
      </c>
      <c r="M213" s="9">
        <v>5.26</v>
      </c>
      <c r="N213" s="11">
        <v>0.48</v>
      </c>
      <c r="O213" s="9">
        <v>2.7395833333333335E-2</v>
      </c>
      <c r="P213" s="11">
        <v>2.5000000000000001E-3</v>
      </c>
      <c r="Q213" s="25"/>
      <c r="R213" s="25"/>
    </row>
    <row r="214" spans="1:24" x14ac:dyDescent="0.25">
      <c r="A214" s="6">
        <v>2017</v>
      </c>
      <c r="B214" s="6">
        <v>2311</v>
      </c>
      <c r="C214" s="7" t="s">
        <v>16</v>
      </c>
      <c r="D214" s="8">
        <v>42923</v>
      </c>
      <c r="E214" s="6">
        <v>6737</v>
      </c>
      <c r="F214" s="7" t="s">
        <v>20</v>
      </c>
      <c r="G214" s="7" t="s">
        <v>18</v>
      </c>
      <c r="H214" s="6">
        <v>2017</v>
      </c>
      <c r="I214" s="7" t="s">
        <v>42</v>
      </c>
      <c r="J214" s="6">
        <v>250</v>
      </c>
      <c r="K214" s="6">
        <v>31</v>
      </c>
      <c r="L214" s="9">
        <v>0.7</v>
      </c>
      <c r="M214" s="9">
        <v>2.75</v>
      </c>
      <c r="N214" s="11">
        <v>8.9999999999999993E-3</v>
      </c>
      <c r="O214" s="9">
        <v>1.644483024691358E-2</v>
      </c>
      <c r="P214" s="11">
        <v>5.3819444444444437E-5</v>
      </c>
      <c r="Q214" s="25">
        <f>O213-O214</f>
        <v>1.0951003086419754E-2</v>
      </c>
      <c r="R214" s="25">
        <f>P213-P214</f>
        <v>2.4461805555555556E-3</v>
      </c>
      <c r="S214" s="38">
        <f>Q214/365</f>
        <v>3.0002748181971928E-5</v>
      </c>
      <c r="T214" s="38">
        <f>R214/365</f>
        <v>6.7018645357686459E-6</v>
      </c>
      <c r="U214" s="38">
        <f>T214*0.92</f>
        <v>6.1657153729071549E-6</v>
      </c>
      <c r="V214" s="25">
        <f>LOOKUP(G214,'Load Factor Adjustment'!$A$20:$A$28,'Load Factor Adjustment'!$D$20:$D$28)</f>
        <v>0.68571428571428572</v>
      </c>
      <c r="W214" s="38">
        <f>S214*V214</f>
        <v>2.0573313039066465E-5</v>
      </c>
      <c r="X214" s="38">
        <f>U214*V214</f>
        <v>4.2279191128506206E-6</v>
      </c>
    </row>
    <row r="215" spans="1:24" x14ac:dyDescent="0.25">
      <c r="A215" s="6">
        <v>2017</v>
      </c>
      <c r="B215" s="6">
        <v>2377</v>
      </c>
      <c r="C215" s="7" t="s">
        <v>27</v>
      </c>
      <c r="D215" s="8">
        <v>42926</v>
      </c>
      <c r="E215" s="6">
        <v>6782</v>
      </c>
      <c r="F215" s="7" t="s">
        <v>17</v>
      </c>
      <c r="G215" s="7" t="s">
        <v>18</v>
      </c>
      <c r="H215" s="6">
        <v>1977</v>
      </c>
      <c r="I215" s="7" t="s">
        <v>19</v>
      </c>
      <c r="J215" s="6">
        <v>800</v>
      </c>
      <c r="K215" s="6">
        <v>97</v>
      </c>
      <c r="L215" s="9">
        <v>0.7</v>
      </c>
      <c r="M215" s="9">
        <v>12.09</v>
      </c>
      <c r="N215" s="10">
        <v>0.60499999999999998</v>
      </c>
      <c r="O215" s="9">
        <v>0.72390740740740744</v>
      </c>
      <c r="P215" s="11">
        <v>3.6225308641975304E-2</v>
      </c>
      <c r="Q215" s="25"/>
      <c r="R215" s="25"/>
    </row>
    <row r="216" spans="1:24" x14ac:dyDescent="0.25">
      <c r="A216" s="6">
        <v>2017</v>
      </c>
      <c r="B216" s="6">
        <v>2377</v>
      </c>
      <c r="C216" s="7" t="s">
        <v>27</v>
      </c>
      <c r="D216" s="8">
        <v>42926</v>
      </c>
      <c r="E216" s="6">
        <v>6783</v>
      </c>
      <c r="F216" s="7" t="s">
        <v>20</v>
      </c>
      <c r="G216" s="7" t="s">
        <v>18</v>
      </c>
      <c r="H216" s="6">
        <v>2017</v>
      </c>
      <c r="I216" s="7" t="s">
        <v>42</v>
      </c>
      <c r="J216" s="6">
        <v>800</v>
      </c>
      <c r="K216" s="6">
        <v>106</v>
      </c>
      <c r="L216" s="9">
        <v>0.7</v>
      </c>
      <c r="M216" s="9">
        <v>0.26</v>
      </c>
      <c r="N216" s="11">
        <v>8.9999999999999993E-3</v>
      </c>
      <c r="O216" s="9">
        <v>1.7012345679012345E-2</v>
      </c>
      <c r="P216" s="11">
        <v>5.888888888888888E-4</v>
      </c>
      <c r="Q216" s="25">
        <f>O215-O216</f>
        <v>0.70689506172839511</v>
      </c>
      <c r="R216" s="25">
        <f>P215-P216</f>
        <v>3.5636419753086415E-2</v>
      </c>
      <c r="S216" s="38">
        <f>Q216/365</f>
        <v>1.9366987992558771E-3</v>
      </c>
      <c r="T216" s="38">
        <f>R216/365</f>
        <v>9.7634026720784704E-5</v>
      </c>
      <c r="U216" s="38">
        <f>T216*0.92</f>
        <v>8.9823304583121932E-5</v>
      </c>
      <c r="V216" s="25">
        <f>LOOKUP(G216,'Load Factor Adjustment'!$A$20:$A$28,'Load Factor Adjustment'!$D$20:$D$28)</f>
        <v>0.68571428571428572</v>
      </c>
      <c r="W216" s="38">
        <f>S216*V216</f>
        <v>1.3280220337754587E-3</v>
      </c>
      <c r="X216" s="38">
        <f>U216*V216</f>
        <v>6.1593123142712178E-5</v>
      </c>
    </row>
    <row r="217" spans="1:24" x14ac:dyDescent="0.25">
      <c r="A217" s="6">
        <v>2017</v>
      </c>
      <c r="B217" s="6">
        <v>2380</v>
      </c>
      <c r="C217" s="7" t="s">
        <v>27</v>
      </c>
      <c r="D217" s="8">
        <v>42926</v>
      </c>
      <c r="E217" s="6">
        <v>6776</v>
      </c>
      <c r="F217" s="7" t="s">
        <v>17</v>
      </c>
      <c r="G217" s="7" t="s">
        <v>18</v>
      </c>
      <c r="H217" s="6">
        <v>2002</v>
      </c>
      <c r="I217" s="7" t="s">
        <v>32</v>
      </c>
      <c r="J217" s="6">
        <v>800</v>
      </c>
      <c r="K217" s="6">
        <v>54</v>
      </c>
      <c r="L217" s="9">
        <v>0.7</v>
      </c>
      <c r="M217" s="9">
        <v>6.54</v>
      </c>
      <c r="N217" s="11">
        <v>0.55200000000000005</v>
      </c>
      <c r="O217" s="9">
        <v>0.21799999999999997</v>
      </c>
      <c r="P217" s="11">
        <v>1.84E-2</v>
      </c>
      <c r="Q217" s="25"/>
      <c r="R217" s="25"/>
    </row>
    <row r="218" spans="1:24" x14ac:dyDescent="0.25">
      <c r="A218" s="6">
        <v>2017</v>
      </c>
      <c r="B218" s="6">
        <v>2380</v>
      </c>
      <c r="C218" s="7" t="s">
        <v>27</v>
      </c>
      <c r="D218" s="8">
        <v>42926</v>
      </c>
      <c r="E218" s="6">
        <v>6777</v>
      </c>
      <c r="F218" s="7" t="s">
        <v>20</v>
      </c>
      <c r="G218" s="7" t="s">
        <v>18</v>
      </c>
      <c r="H218" s="6">
        <v>2016</v>
      </c>
      <c r="I218" s="7" t="s">
        <v>42</v>
      </c>
      <c r="J218" s="6">
        <v>800</v>
      </c>
      <c r="K218" s="6">
        <v>58</v>
      </c>
      <c r="L218" s="9">
        <v>0.7</v>
      </c>
      <c r="M218" s="9">
        <v>2.74</v>
      </c>
      <c r="N218" s="11">
        <v>8.9999999999999993E-3</v>
      </c>
      <c r="O218" s="9">
        <v>9.8098765432098764E-2</v>
      </c>
      <c r="P218" s="11">
        <v>3.2222222222222217E-4</v>
      </c>
      <c r="Q218" s="25">
        <f>O217-O218</f>
        <v>0.11990123456790121</v>
      </c>
      <c r="R218" s="25">
        <f>P217-P218</f>
        <v>1.8077777777777776E-2</v>
      </c>
      <c r="S218" s="38">
        <f>Q218/365</f>
        <v>3.2849653306274304E-4</v>
      </c>
      <c r="T218" s="38">
        <f>R218/365</f>
        <v>4.9528158295281577E-5</v>
      </c>
      <c r="U218" s="38">
        <f>T218*0.92</f>
        <v>4.5565905631659056E-5</v>
      </c>
      <c r="V218" s="25">
        <f>LOOKUP(G218,'Load Factor Adjustment'!$A$20:$A$28,'Load Factor Adjustment'!$D$20:$D$28)</f>
        <v>0.68571428571428572</v>
      </c>
      <c r="W218" s="38">
        <f>S218*V218</f>
        <v>2.2525476552873809E-4</v>
      </c>
      <c r="X218" s="38">
        <f>U218*V218</f>
        <v>3.1245192433137638E-5</v>
      </c>
    </row>
    <row r="219" spans="1:24" x14ac:dyDescent="0.25">
      <c r="A219" s="6">
        <v>2016</v>
      </c>
      <c r="B219" s="6">
        <v>2580</v>
      </c>
      <c r="C219" s="7" t="s">
        <v>27</v>
      </c>
      <c r="D219" s="8">
        <v>42927</v>
      </c>
      <c r="E219" s="6">
        <v>6863</v>
      </c>
      <c r="F219" s="7" t="s">
        <v>17</v>
      </c>
      <c r="G219" s="7" t="s">
        <v>37</v>
      </c>
      <c r="H219" s="6">
        <v>1973</v>
      </c>
      <c r="I219" s="7" t="s">
        <v>19</v>
      </c>
      <c r="J219" s="6">
        <v>600</v>
      </c>
      <c r="K219" s="6">
        <v>165</v>
      </c>
      <c r="L219" s="9">
        <v>0.51</v>
      </c>
      <c r="M219" s="9">
        <v>11.16</v>
      </c>
      <c r="N219" s="10">
        <v>0.39600000000000002</v>
      </c>
      <c r="O219" s="9">
        <v>0.62110714285714286</v>
      </c>
      <c r="P219" s="11">
        <v>2.2039285714285716E-2</v>
      </c>
      <c r="Q219" s="25"/>
      <c r="R219" s="25"/>
    </row>
    <row r="220" spans="1:24" x14ac:dyDescent="0.25">
      <c r="A220" s="6">
        <v>2016</v>
      </c>
      <c r="B220" s="6">
        <v>2580</v>
      </c>
      <c r="C220" s="7" t="s">
        <v>27</v>
      </c>
      <c r="D220" s="8">
        <v>42927</v>
      </c>
      <c r="E220" s="6">
        <v>6864</v>
      </c>
      <c r="F220" s="7" t="s">
        <v>20</v>
      </c>
      <c r="G220" s="7" t="s">
        <v>37</v>
      </c>
      <c r="H220" s="6">
        <v>2016</v>
      </c>
      <c r="I220" s="7" t="s">
        <v>21</v>
      </c>
      <c r="J220" s="6">
        <v>600</v>
      </c>
      <c r="K220" s="6">
        <v>160</v>
      </c>
      <c r="L220" s="9">
        <v>0.51</v>
      </c>
      <c r="M220" s="9">
        <v>2.3199999999999998</v>
      </c>
      <c r="N220" s="11">
        <v>0.112</v>
      </c>
      <c r="O220" s="9">
        <v>0.12520634920634921</v>
      </c>
      <c r="P220" s="11">
        <v>6.0444444444444452E-3</v>
      </c>
      <c r="Q220" s="25">
        <f>O219-O220</f>
        <v>0.49590079365079365</v>
      </c>
      <c r="R220" s="25">
        <f>P219-P220</f>
        <v>1.599484126984127E-2</v>
      </c>
      <c r="S220" s="38">
        <f>Q220/365</f>
        <v>1.3586323113720373E-3</v>
      </c>
      <c r="T220" s="38">
        <f>R220/365</f>
        <v>4.382148293107197E-5</v>
      </c>
      <c r="U220" s="38">
        <f>T220*0.92</f>
        <v>4.0315764296586214E-5</v>
      </c>
      <c r="V220" s="25">
        <f>LOOKUP(G220,'Load Factor Adjustment'!$A$20:$A$28,'Load Factor Adjustment'!$D$20:$D$28)</f>
        <v>0.78431372549019607</v>
      </c>
      <c r="W220" s="38">
        <f>S220*V220</f>
        <v>1.0655939697035586E-3</v>
      </c>
      <c r="X220" s="38">
        <f>U220*V220</f>
        <v>3.162020729144017E-5</v>
      </c>
    </row>
    <row r="221" spans="1:24" x14ac:dyDescent="0.25">
      <c r="A221" s="6">
        <v>2016</v>
      </c>
      <c r="B221" s="6">
        <v>2581</v>
      </c>
      <c r="C221" s="7" t="s">
        <v>27</v>
      </c>
      <c r="D221" s="8">
        <v>42927</v>
      </c>
      <c r="E221" s="6">
        <v>6861</v>
      </c>
      <c r="F221" s="7" t="s">
        <v>17</v>
      </c>
      <c r="G221" s="7" t="s">
        <v>37</v>
      </c>
      <c r="H221" s="6">
        <v>1967</v>
      </c>
      <c r="I221" s="7" t="s">
        <v>19</v>
      </c>
      <c r="J221" s="6">
        <v>600</v>
      </c>
      <c r="K221" s="6">
        <v>165</v>
      </c>
      <c r="L221" s="9">
        <v>0.51</v>
      </c>
      <c r="M221" s="9">
        <v>13.02</v>
      </c>
      <c r="N221" s="10">
        <v>0.55400000000000005</v>
      </c>
      <c r="O221" s="9">
        <v>0.72462499999999996</v>
      </c>
      <c r="P221" s="11">
        <v>3.0832738095238097E-2</v>
      </c>
      <c r="Q221" s="25"/>
      <c r="R221" s="25"/>
    </row>
    <row r="222" spans="1:24" x14ac:dyDescent="0.25">
      <c r="A222" s="6">
        <v>2016</v>
      </c>
      <c r="B222" s="6">
        <v>2581</v>
      </c>
      <c r="C222" s="7" t="s">
        <v>27</v>
      </c>
      <c r="D222" s="8">
        <v>42927</v>
      </c>
      <c r="E222" s="6">
        <v>6862</v>
      </c>
      <c r="F222" s="7" t="s">
        <v>20</v>
      </c>
      <c r="G222" s="7" t="s">
        <v>37</v>
      </c>
      <c r="H222" s="6">
        <v>2016</v>
      </c>
      <c r="I222" s="7" t="s">
        <v>21</v>
      </c>
      <c r="J222" s="6">
        <v>600</v>
      </c>
      <c r="K222" s="6">
        <v>160</v>
      </c>
      <c r="L222" s="9">
        <v>0.51</v>
      </c>
      <c r="M222" s="9">
        <v>2.3199999999999998</v>
      </c>
      <c r="N222" s="11">
        <v>0.112</v>
      </c>
      <c r="O222" s="9">
        <v>0.12520634920634921</v>
      </c>
      <c r="P222" s="11">
        <v>6.0444444444444452E-3</v>
      </c>
      <c r="Q222" s="25">
        <f>O221-O222</f>
        <v>0.59941865079365075</v>
      </c>
      <c r="R222" s="25">
        <f>P221-P222</f>
        <v>2.4788293650793651E-2</v>
      </c>
      <c r="S222" s="38">
        <f>Q222/365</f>
        <v>1.6422428788867144E-3</v>
      </c>
      <c r="T222" s="38">
        <f>R222/365</f>
        <v>6.7913133289845617E-5</v>
      </c>
      <c r="U222" s="38">
        <f>T222*0.92</f>
        <v>6.2480082626657969E-5</v>
      </c>
      <c r="V222" s="25">
        <f>LOOKUP(G222,'Load Factor Adjustment'!$A$20:$A$28,'Load Factor Adjustment'!$D$20:$D$28)</f>
        <v>0.78431372549019607</v>
      </c>
      <c r="W222" s="38">
        <f>S222*V222</f>
        <v>1.2880336304993839E-3</v>
      </c>
      <c r="X222" s="38">
        <f>U222*V222</f>
        <v>4.9003986373849384E-5</v>
      </c>
    </row>
    <row r="223" spans="1:24" x14ac:dyDescent="0.25">
      <c r="A223" s="6">
        <v>2017</v>
      </c>
      <c r="B223" s="6">
        <v>2577</v>
      </c>
      <c r="C223" s="7" t="s">
        <v>16</v>
      </c>
      <c r="D223" s="8">
        <v>42930</v>
      </c>
      <c r="E223" s="6">
        <v>6824</v>
      </c>
      <c r="F223" s="7" t="s">
        <v>17</v>
      </c>
      <c r="G223" s="7" t="s">
        <v>18</v>
      </c>
      <c r="H223" s="6">
        <v>1990</v>
      </c>
      <c r="I223" s="7" t="s">
        <v>19</v>
      </c>
      <c r="J223" s="6">
        <v>500</v>
      </c>
      <c r="K223" s="6">
        <v>81</v>
      </c>
      <c r="L223" s="9">
        <v>0.7</v>
      </c>
      <c r="M223" s="9">
        <v>8.17</v>
      </c>
      <c r="N223" s="10">
        <v>0.497</v>
      </c>
      <c r="O223" s="9">
        <v>0.2553125</v>
      </c>
      <c r="P223" s="11">
        <v>1.5531250000000002E-2</v>
      </c>
      <c r="Q223" s="25"/>
      <c r="R223" s="25"/>
    </row>
    <row r="224" spans="1:24" x14ac:dyDescent="0.25">
      <c r="A224" s="6">
        <v>2017</v>
      </c>
      <c r="B224" s="6">
        <v>2577</v>
      </c>
      <c r="C224" s="7" t="s">
        <v>16</v>
      </c>
      <c r="D224" s="8">
        <v>42930</v>
      </c>
      <c r="E224" s="6">
        <v>6825</v>
      </c>
      <c r="F224" s="7" t="s">
        <v>20</v>
      </c>
      <c r="G224" s="7" t="s">
        <v>18</v>
      </c>
      <c r="H224" s="6">
        <v>2016</v>
      </c>
      <c r="I224" s="7" t="s">
        <v>42</v>
      </c>
      <c r="J224" s="6">
        <v>500</v>
      </c>
      <c r="K224" s="6">
        <v>98</v>
      </c>
      <c r="L224" s="9">
        <v>0.7</v>
      </c>
      <c r="M224" s="9">
        <v>2.3199999999999998</v>
      </c>
      <c r="N224" s="11">
        <v>0.112</v>
      </c>
      <c r="O224" s="9">
        <v>8.7716049382716044E-2</v>
      </c>
      <c r="P224" s="11">
        <v>4.2345679012345677E-3</v>
      </c>
      <c r="Q224" s="25">
        <f>O223-O224</f>
        <v>0.16759645061728395</v>
      </c>
      <c r="R224" s="25">
        <f>P223-P224</f>
        <v>1.1296682098765434E-2</v>
      </c>
      <c r="S224" s="38">
        <f>Q224/365</f>
        <v>4.5916835785557246E-4</v>
      </c>
      <c r="T224" s="38">
        <f>R224/365</f>
        <v>3.0949813969220366E-5</v>
      </c>
      <c r="U224" s="38">
        <f>T224*0.92</f>
        <v>2.8473828851682736E-5</v>
      </c>
      <c r="V224" s="25">
        <f>LOOKUP(G224,'Load Factor Adjustment'!$A$20:$A$28,'Load Factor Adjustment'!$D$20:$D$28)</f>
        <v>0.68571428571428572</v>
      </c>
      <c r="W224" s="38">
        <f>S224*V224</f>
        <v>3.1485830252953539E-4</v>
      </c>
      <c r="X224" s="38">
        <f>U224*V224</f>
        <v>1.9524911212582447E-5</v>
      </c>
    </row>
    <row r="225" spans="1:24" x14ac:dyDescent="0.25">
      <c r="A225" s="6">
        <v>2017</v>
      </c>
      <c r="B225" s="6">
        <v>2535</v>
      </c>
      <c r="C225" s="7" t="s">
        <v>16</v>
      </c>
      <c r="D225" s="8">
        <v>42941</v>
      </c>
      <c r="E225" s="6">
        <v>6915</v>
      </c>
      <c r="F225" s="7" t="s">
        <v>17</v>
      </c>
      <c r="G225" s="7" t="s">
        <v>18</v>
      </c>
      <c r="H225" s="6">
        <v>1959</v>
      </c>
      <c r="I225" s="7" t="s">
        <v>19</v>
      </c>
      <c r="J225" s="6">
        <v>100</v>
      </c>
      <c r="K225" s="6">
        <v>49</v>
      </c>
      <c r="L225" s="9">
        <v>0.7</v>
      </c>
      <c r="M225" s="9">
        <v>6.51</v>
      </c>
      <c r="N225" s="10">
        <v>0.54700000000000004</v>
      </c>
      <c r="O225" s="9">
        <v>2.4613425925925924E-2</v>
      </c>
      <c r="P225" s="11">
        <v>2.0681327160493829E-3</v>
      </c>
      <c r="Q225" s="25"/>
      <c r="R225" s="25"/>
    </row>
    <row r="226" spans="1:24" x14ac:dyDescent="0.25">
      <c r="A226" s="6">
        <v>2017</v>
      </c>
      <c r="B226" s="6">
        <v>2535</v>
      </c>
      <c r="C226" s="7" t="s">
        <v>16</v>
      </c>
      <c r="D226" s="8">
        <v>42941</v>
      </c>
      <c r="E226" s="6">
        <v>6916</v>
      </c>
      <c r="F226" s="7" t="s">
        <v>20</v>
      </c>
      <c r="G226" s="7" t="s">
        <v>18</v>
      </c>
      <c r="H226" s="6">
        <v>2015</v>
      </c>
      <c r="I226" s="7" t="s">
        <v>42</v>
      </c>
      <c r="J226" s="6">
        <v>100</v>
      </c>
      <c r="K226" s="6">
        <v>55</v>
      </c>
      <c r="L226" s="9">
        <v>0.7</v>
      </c>
      <c r="M226" s="9">
        <v>2.74</v>
      </c>
      <c r="N226" s="11">
        <v>8.9999999999999993E-3</v>
      </c>
      <c r="O226" s="9">
        <v>1.1628086419753086E-2</v>
      </c>
      <c r="P226" s="11">
        <v>3.8194444444444437E-5</v>
      </c>
      <c r="Q226" s="25">
        <f>O225-O226</f>
        <v>1.2985339506172838E-2</v>
      </c>
      <c r="R226" s="25">
        <f>P225-P226</f>
        <v>2.0299382716049384E-3</v>
      </c>
      <c r="S226" s="38">
        <f>Q226/365</f>
        <v>3.5576272619651612E-5</v>
      </c>
      <c r="T226" s="38">
        <f>R226/365</f>
        <v>5.5614747167258583E-6</v>
      </c>
      <c r="U226" s="38">
        <f>T226*0.92</f>
        <v>5.1165567393877896E-6</v>
      </c>
      <c r="V226" s="25">
        <f>LOOKUP(G226,'Load Factor Adjustment'!$A$20:$A$28,'Load Factor Adjustment'!$D$20:$D$28)</f>
        <v>0.68571428571428572</v>
      </c>
      <c r="W226" s="38">
        <f>S226*V226</f>
        <v>2.4395158367761104E-5</v>
      </c>
      <c r="X226" s="38">
        <f>U226*V226</f>
        <v>3.5084960498659128E-6</v>
      </c>
    </row>
    <row r="227" spans="1:24" x14ac:dyDescent="0.25">
      <c r="A227" s="6">
        <v>2017</v>
      </c>
      <c r="B227" s="6">
        <v>2569</v>
      </c>
      <c r="C227" s="7" t="s">
        <v>16</v>
      </c>
      <c r="D227" s="8">
        <v>42941</v>
      </c>
      <c r="E227" s="6">
        <v>6839</v>
      </c>
      <c r="F227" s="7" t="s">
        <v>17</v>
      </c>
      <c r="G227" s="7" t="s">
        <v>18</v>
      </c>
      <c r="H227" s="6">
        <v>2003</v>
      </c>
      <c r="I227" s="7" t="s">
        <v>32</v>
      </c>
      <c r="J227" s="6">
        <v>800</v>
      </c>
      <c r="K227" s="6">
        <v>87</v>
      </c>
      <c r="L227" s="9">
        <v>0.7</v>
      </c>
      <c r="M227" s="9">
        <v>6.54</v>
      </c>
      <c r="N227" s="11">
        <v>0.55200000000000005</v>
      </c>
      <c r="O227" s="9">
        <v>0.35122222222222221</v>
      </c>
      <c r="P227" s="11">
        <v>2.9644444444444445E-2</v>
      </c>
      <c r="Q227" s="25"/>
      <c r="R227" s="25"/>
    </row>
    <row r="228" spans="1:24" x14ac:dyDescent="0.25">
      <c r="A228" s="6">
        <v>2017</v>
      </c>
      <c r="B228" s="6">
        <v>2569</v>
      </c>
      <c r="C228" s="7" t="s">
        <v>16</v>
      </c>
      <c r="D228" s="8">
        <v>42941</v>
      </c>
      <c r="E228" s="6">
        <v>6840</v>
      </c>
      <c r="F228" s="7" t="s">
        <v>20</v>
      </c>
      <c r="G228" s="7" t="s">
        <v>18</v>
      </c>
      <c r="H228" s="6">
        <v>2017</v>
      </c>
      <c r="I228" s="7" t="s">
        <v>42</v>
      </c>
      <c r="J228" s="6">
        <v>800</v>
      </c>
      <c r="K228" s="6">
        <v>100</v>
      </c>
      <c r="L228" s="9">
        <v>0.7</v>
      </c>
      <c r="M228" s="9">
        <v>0.26</v>
      </c>
      <c r="N228" s="11">
        <v>8.9999999999999993E-3</v>
      </c>
      <c r="O228" s="9">
        <v>1.6049382716049384E-2</v>
      </c>
      <c r="P228" s="11">
        <v>5.5555555555555545E-4</v>
      </c>
      <c r="Q228" s="25">
        <f>O227-O228</f>
        <v>0.33517283950617283</v>
      </c>
      <c r="R228" s="25">
        <f>P227-P228</f>
        <v>2.908888888888889E-2</v>
      </c>
      <c r="S228" s="38">
        <f>Q228/365</f>
        <v>9.1828175207170641E-4</v>
      </c>
      <c r="T228" s="38">
        <f>R228/365</f>
        <v>7.9695585996955863E-5</v>
      </c>
      <c r="U228" s="38">
        <f>T228*0.92</f>
        <v>7.3319939117199391E-5</v>
      </c>
      <c r="V228" s="25">
        <f>LOOKUP(G228,'Load Factor Adjustment'!$A$20:$A$28,'Load Factor Adjustment'!$D$20:$D$28)</f>
        <v>0.68571428571428572</v>
      </c>
      <c r="W228" s="38">
        <f>S228*V228</f>
        <v>6.2967891570631302E-4</v>
      </c>
      <c r="X228" s="38">
        <f>U228*V228</f>
        <v>5.0276529680365295E-5</v>
      </c>
    </row>
    <row r="229" spans="1:24" x14ac:dyDescent="0.25">
      <c r="A229" s="6">
        <v>2016</v>
      </c>
      <c r="B229" s="6">
        <v>2585</v>
      </c>
      <c r="C229" s="7" t="s">
        <v>27</v>
      </c>
      <c r="D229" s="8">
        <v>42942</v>
      </c>
      <c r="E229" s="6">
        <v>6859</v>
      </c>
      <c r="F229" s="7" t="s">
        <v>17</v>
      </c>
      <c r="G229" s="7" t="s">
        <v>37</v>
      </c>
      <c r="H229" s="6">
        <v>1971</v>
      </c>
      <c r="I229" s="7" t="s">
        <v>19</v>
      </c>
      <c r="J229" s="6">
        <v>600</v>
      </c>
      <c r="K229" s="6">
        <v>165</v>
      </c>
      <c r="L229" s="9">
        <v>0.51</v>
      </c>
      <c r="M229" s="9">
        <v>11.16</v>
      </c>
      <c r="N229" s="10">
        <v>0.39600000000000002</v>
      </c>
      <c r="O229" s="9">
        <v>0.62110714285714286</v>
      </c>
      <c r="P229" s="11">
        <v>2.2039285714285716E-2</v>
      </c>
      <c r="Q229" s="25"/>
      <c r="R229" s="25"/>
    </row>
    <row r="230" spans="1:24" x14ac:dyDescent="0.25">
      <c r="A230" s="6">
        <v>2016</v>
      </c>
      <c r="B230" s="6">
        <v>2585</v>
      </c>
      <c r="C230" s="7" t="s">
        <v>27</v>
      </c>
      <c r="D230" s="8">
        <v>42942</v>
      </c>
      <c r="E230" s="6">
        <v>6860</v>
      </c>
      <c r="F230" s="7" t="s">
        <v>20</v>
      </c>
      <c r="G230" s="7" t="s">
        <v>37</v>
      </c>
      <c r="H230" s="6">
        <v>2015</v>
      </c>
      <c r="I230" s="7" t="s">
        <v>21</v>
      </c>
      <c r="J230" s="6">
        <v>600</v>
      </c>
      <c r="K230" s="6">
        <v>160</v>
      </c>
      <c r="L230" s="9">
        <v>0.51</v>
      </c>
      <c r="M230" s="9">
        <v>2.3199999999999998</v>
      </c>
      <c r="N230" s="11">
        <v>0.112</v>
      </c>
      <c r="O230" s="9">
        <v>0.12520634920634921</v>
      </c>
      <c r="P230" s="11">
        <v>6.0444444444444452E-3</v>
      </c>
      <c r="Q230" s="25">
        <f>O229-O230</f>
        <v>0.49590079365079365</v>
      </c>
      <c r="R230" s="25">
        <f>P229-P230</f>
        <v>1.599484126984127E-2</v>
      </c>
      <c r="S230" s="38">
        <f>Q230/365</f>
        <v>1.3586323113720373E-3</v>
      </c>
      <c r="T230" s="38">
        <f>R230/365</f>
        <v>4.382148293107197E-5</v>
      </c>
      <c r="U230" s="38">
        <f>T230*0.92</f>
        <v>4.0315764296586214E-5</v>
      </c>
      <c r="V230" s="25">
        <f>LOOKUP(G230,'Load Factor Adjustment'!$A$20:$A$28,'Load Factor Adjustment'!$D$20:$D$28)</f>
        <v>0.78431372549019607</v>
      </c>
      <c r="W230" s="38">
        <f>S230*V230</f>
        <v>1.0655939697035586E-3</v>
      </c>
      <c r="X230" s="38">
        <f>U230*V230</f>
        <v>3.162020729144017E-5</v>
      </c>
    </row>
    <row r="231" spans="1:24" x14ac:dyDescent="0.25">
      <c r="A231" s="6">
        <v>2017</v>
      </c>
      <c r="B231" s="6">
        <v>2516</v>
      </c>
      <c r="C231" s="7" t="s">
        <v>25</v>
      </c>
      <c r="D231" s="8">
        <v>42944</v>
      </c>
      <c r="E231" s="6">
        <v>6758</v>
      </c>
      <c r="F231" s="7" t="s">
        <v>17</v>
      </c>
      <c r="G231" s="7" t="s">
        <v>18</v>
      </c>
      <c r="H231" s="6">
        <v>1983</v>
      </c>
      <c r="I231" s="7" t="s">
        <v>19</v>
      </c>
      <c r="J231" s="6">
        <v>225</v>
      </c>
      <c r="K231" s="6">
        <v>30</v>
      </c>
      <c r="L231" s="9">
        <v>0.7</v>
      </c>
      <c r="M231" s="9">
        <v>6.51</v>
      </c>
      <c r="N231" s="10">
        <v>0.54700000000000004</v>
      </c>
      <c r="O231" s="9">
        <v>3.3906249999999999E-2</v>
      </c>
      <c r="P231" s="11">
        <v>2.8489583333333336E-3</v>
      </c>
      <c r="Q231" s="25"/>
      <c r="R231" s="25"/>
    </row>
    <row r="232" spans="1:24" x14ac:dyDescent="0.25">
      <c r="A232" s="6">
        <v>2017</v>
      </c>
      <c r="B232" s="6">
        <v>2516</v>
      </c>
      <c r="C232" s="7" t="s">
        <v>25</v>
      </c>
      <c r="D232" s="8">
        <v>42944</v>
      </c>
      <c r="E232" s="6">
        <v>6759</v>
      </c>
      <c r="F232" s="7" t="s">
        <v>20</v>
      </c>
      <c r="G232" s="7" t="s">
        <v>18</v>
      </c>
      <c r="H232" s="6">
        <v>2015</v>
      </c>
      <c r="I232" s="7" t="s">
        <v>42</v>
      </c>
      <c r="J232" s="6">
        <v>225</v>
      </c>
      <c r="K232" s="6">
        <v>36</v>
      </c>
      <c r="L232" s="9">
        <v>0.7</v>
      </c>
      <c r="M232" s="9">
        <v>2.75</v>
      </c>
      <c r="N232" s="11">
        <v>8.9999999999999993E-3</v>
      </c>
      <c r="O232" s="9">
        <v>1.7187500000000001E-2</v>
      </c>
      <c r="P232" s="11">
        <v>5.6249999999999992E-5</v>
      </c>
      <c r="Q232" s="25">
        <f>O231-O232</f>
        <v>1.6718749999999998E-2</v>
      </c>
      <c r="R232" s="25">
        <f>P231-P232</f>
        <v>2.7927083333333337E-3</v>
      </c>
      <c r="S232" s="38">
        <f>Q232/365</f>
        <v>4.5804794520547936E-5</v>
      </c>
      <c r="T232" s="38">
        <f>R232/365</f>
        <v>7.6512557077625578E-6</v>
      </c>
      <c r="U232" s="38">
        <f>T232*0.92</f>
        <v>7.0391552511415535E-6</v>
      </c>
      <c r="V232" s="25">
        <f>LOOKUP(G232,'Load Factor Adjustment'!$A$20:$A$28,'Load Factor Adjustment'!$D$20:$D$28)</f>
        <v>0.68571428571428572</v>
      </c>
      <c r="W232" s="38">
        <f>S232*V232</f>
        <v>3.1409001956947154E-5</v>
      </c>
      <c r="X232" s="38">
        <f>U232*V232</f>
        <v>4.826849315068494E-6</v>
      </c>
    </row>
    <row r="233" spans="1:24" x14ac:dyDescent="0.25">
      <c r="A233" s="6">
        <v>2017</v>
      </c>
      <c r="B233" s="6">
        <v>2587</v>
      </c>
      <c r="C233" s="7" t="s">
        <v>23</v>
      </c>
      <c r="D233" s="8">
        <v>42944</v>
      </c>
      <c r="E233" s="6">
        <v>6945</v>
      </c>
      <c r="F233" s="7" t="s">
        <v>17</v>
      </c>
      <c r="G233" s="7" t="s">
        <v>18</v>
      </c>
      <c r="H233" s="6">
        <v>1994</v>
      </c>
      <c r="I233" s="7" t="s">
        <v>19</v>
      </c>
      <c r="J233" s="6">
        <v>250</v>
      </c>
      <c r="K233" s="6">
        <v>100</v>
      </c>
      <c r="L233" s="9">
        <v>0.7</v>
      </c>
      <c r="M233" s="9">
        <v>8.17</v>
      </c>
      <c r="N233" s="10">
        <v>0.497</v>
      </c>
      <c r="O233" s="9">
        <v>0.1576003086419753</v>
      </c>
      <c r="P233" s="11">
        <v>9.5871913580246916E-3</v>
      </c>
      <c r="Q233" s="25"/>
      <c r="R233" s="25"/>
    </row>
    <row r="234" spans="1:24" x14ac:dyDescent="0.25">
      <c r="A234" s="6">
        <v>2017</v>
      </c>
      <c r="B234" s="6">
        <v>2587</v>
      </c>
      <c r="C234" s="7" t="s">
        <v>23</v>
      </c>
      <c r="D234" s="8">
        <v>42944</v>
      </c>
      <c r="E234" s="6">
        <v>6946</v>
      </c>
      <c r="F234" s="7" t="s">
        <v>20</v>
      </c>
      <c r="G234" s="7" t="s">
        <v>18</v>
      </c>
      <c r="H234" s="6">
        <v>2016</v>
      </c>
      <c r="I234" s="7" t="s">
        <v>42</v>
      </c>
      <c r="J234" s="6">
        <v>250</v>
      </c>
      <c r="K234" s="6">
        <v>125</v>
      </c>
      <c r="L234" s="9">
        <v>0.7</v>
      </c>
      <c r="M234" s="9">
        <v>2.3199999999999998</v>
      </c>
      <c r="N234" s="11">
        <v>0.112</v>
      </c>
      <c r="O234" s="9">
        <v>5.5941358024691357E-2</v>
      </c>
      <c r="P234" s="11">
        <v>2.7006172839506171E-3</v>
      </c>
      <c r="Q234" s="25">
        <f>O233-O234</f>
        <v>0.10165895061728394</v>
      </c>
      <c r="R234" s="25">
        <f>P233-P234</f>
        <v>6.8865740740740745E-3</v>
      </c>
      <c r="S234" s="38">
        <f>Q234/365</f>
        <v>2.7851767292406558E-4</v>
      </c>
      <c r="T234" s="38">
        <f>R234/365</f>
        <v>1.886732623033993E-5</v>
      </c>
      <c r="U234" s="38">
        <f>T234*0.92</f>
        <v>1.7357940131912735E-5</v>
      </c>
      <c r="V234" s="25">
        <f>LOOKUP(G234,'Load Factor Adjustment'!$A$20:$A$28,'Load Factor Adjustment'!$D$20:$D$28)</f>
        <v>0.68571428571428572</v>
      </c>
      <c r="W234" s="38">
        <f>S234*V234</f>
        <v>1.9098354714793068E-4</v>
      </c>
      <c r="X234" s="38">
        <f>U234*V234</f>
        <v>1.1902587519025875E-5</v>
      </c>
    </row>
    <row r="235" spans="1:24" x14ac:dyDescent="0.25">
      <c r="A235" s="6">
        <v>2017</v>
      </c>
      <c r="B235" s="6">
        <v>2598</v>
      </c>
      <c r="C235" s="7" t="s">
        <v>27</v>
      </c>
      <c r="D235" s="8">
        <v>42944</v>
      </c>
      <c r="E235" s="6">
        <v>6792</v>
      </c>
      <c r="F235" s="7" t="s">
        <v>17</v>
      </c>
      <c r="G235" s="7" t="s">
        <v>18</v>
      </c>
      <c r="H235" s="6">
        <v>1980</v>
      </c>
      <c r="I235" s="7" t="s">
        <v>19</v>
      </c>
      <c r="J235" s="6">
        <v>850</v>
      </c>
      <c r="K235" s="6">
        <v>80</v>
      </c>
      <c r="L235" s="9">
        <v>0.7</v>
      </c>
      <c r="M235" s="9">
        <v>12.09</v>
      </c>
      <c r="N235" s="10">
        <v>0.60499999999999998</v>
      </c>
      <c r="O235" s="9">
        <v>0.63435185185185183</v>
      </c>
      <c r="P235" s="11">
        <v>3.1743827160493829E-2</v>
      </c>
      <c r="Q235" s="25"/>
      <c r="R235" s="25"/>
    </row>
    <row r="236" spans="1:24" x14ac:dyDescent="0.25">
      <c r="A236" s="6">
        <v>2017</v>
      </c>
      <c r="B236" s="6">
        <v>2598</v>
      </c>
      <c r="C236" s="7" t="s">
        <v>27</v>
      </c>
      <c r="D236" s="8">
        <v>42944</v>
      </c>
      <c r="E236" s="6">
        <v>6941</v>
      </c>
      <c r="F236" s="7" t="s">
        <v>20</v>
      </c>
      <c r="G236" s="7" t="s">
        <v>18</v>
      </c>
      <c r="H236" s="6">
        <v>2014</v>
      </c>
      <c r="I236" s="7" t="s">
        <v>33</v>
      </c>
      <c r="J236" s="6">
        <v>850</v>
      </c>
      <c r="K236" s="6">
        <v>100</v>
      </c>
      <c r="L236" s="9">
        <v>0.7</v>
      </c>
      <c r="M236" s="9">
        <v>2.15</v>
      </c>
      <c r="N236" s="11">
        <v>8.9999999999999993E-3</v>
      </c>
      <c r="O236" s="9">
        <v>0.14101080246913578</v>
      </c>
      <c r="P236" s="11">
        <v>5.9027777777777768E-4</v>
      </c>
      <c r="Q236" s="25">
        <f>O235-O236</f>
        <v>0.49334104938271606</v>
      </c>
      <c r="R236" s="25">
        <f>P235-P236</f>
        <v>3.1153549382716052E-2</v>
      </c>
      <c r="S236" s="38">
        <f>Q236/365</f>
        <v>1.3516193133773042E-3</v>
      </c>
      <c r="T236" s="38">
        <f>R236/365</f>
        <v>8.5352190089633018E-5</v>
      </c>
      <c r="U236" s="38">
        <f>T236*0.92</f>
        <v>7.8524014882462378E-5</v>
      </c>
      <c r="V236" s="25">
        <f>LOOKUP(G236,'Load Factor Adjustment'!$A$20:$A$28,'Load Factor Adjustment'!$D$20:$D$28)</f>
        <v>0.68571428571428572</v>
      </c>
      <c r="W236" s="38">
        <f>S236*V236</f>
        <v>9.268246720301515E-4</v>
      </c>
      <c r="X236" s="38">
        <f>U236*V236</f>
        <v>5.3845038776545631E-5</v>
      </c>
    </row>
    <row r="237" spans="1:24" x14ac:dyDescent="0.25">
      <c r="A237" s="6">
        <v>2017</v>
      </c>
      <c r="B237" s="6">
        <v>2562</v>
      </c>
      <c r="C237" s="7" t="s">
        <v>16</v>
      </c>
      <c r="D237" s="8">
        <v>42947</v>
      </c>
      <c r="E237" s="6">
        <v>6853</v>
      </c>
      <c r="F237" s="7" t="s">
        <v>17</v>
      </c>
      <c r="G237" s="7" t="s">
        <v>18</v>
      </c>
      <c r="H237" s="6">
        <v>2000</v>
      </c>
      <c r="I237" s="7" t="s">
        <v>32</v>
      </c>
      <c r="J237" s="6">
        <v>500</v>
      </c>
      <c r="K237" s="6">
        <v>95</v>
      </c>
      <c r="L237" s="9">
        <v>0.7</v>
      </c>
      <c r="M237" s="9">
        <v>6.54</v>
      </c>
      <c r="N237" s="11">
        <v>0.55200000000000005</v>
      </c>
      <c r="O237" s="9">
        <v>0.23969907407407406</v>
      </c>
      <c r="P237" s="11">
        <v>2.0231481481481482E-2</v>
      </c>
      <c r="Q237" s="25"/>
      <c r="R237" s="25"/>
    </row>
    <row r="238" spans="1:24" x14ac:dyDescent="0.25">
      <c r="A238" s="6">
        <v>2017</v>
      </c>
      <c r="B238" s="6">
        <v>2562</v>
      </c>
      <c r="C238" s="7" t="s">
        <v>16</v>
      </c>
      <c r="D238" s="8">
        <v>42947</v>
      </c>
      <c r="E238" s="6">
        <v>6854</v>
      </c>
      <c r="F238" s="7" t="s">
        <v>20</v>
      </c>
      <c r="G238" s="7" t="s">
        <v>18</v>
      </c>
      <c r="H238" s="6">
        <v>2016</v>
      </c>
      <c r="I238" s="7" t="s">
        <v>42</v>
      </c>
      <c r="J238" s="6">
        <v>500</v>
      </c>
      <c r="K238" s="6">
        <v>111</v>
      </c>
      <c r="L238" s="9">
        <v>0.7</v>
      </c>
      <c r="M238" s="9">
        <v>2.3199999999999998</v>
      </c>
      <c r="N238" s="11">
        <v>0.112</v>
      </c>
      <c r="O238" s="9">
        <v>9.9351851851851858E-2</v>
      </c>
      <c r="P238" s="11">
        <v>4.7962962962962959E-3</v>
      </c>
      <c r="Q238" s="25">
        <f>O237-O238</f>
        <v>0.14034722222222221</v>
      </c>
      <c r="R238" s="25">
        <f>P237-P238</f>
        <v>1.5435185185185187E-2</v>
      </c>
      <c r="S238" s="38">
        <f>Q238/365</f>
        <v>3.8451293759512935E-4</v>
      </c>
      <c r="T238" s="38">
        <f>R238/365</f>
        <v>4.2288178589548456E-5</v>
      </c>
      <c r="U238" s="38">
        <f>T238*0.92</f>
        <v>3.8905124302384582E-5</v>
      </c>
      <c r="V238" s="25">
        <f>LOOKUP(G238,'Load Factor Adjustment'!$A$20:$A$28,'Load Factor Adjustment'!$D$20:$D$28)</f>
        <v>0.68571428571428572</v>
      </c>
      <c r="W238" s="38">
        <f>S238*V238</f>
        <v>2.6366601435094585E-4</v>
      </c>
      <c r="X238" s="38">
        <f>U238*V238</f>
        <v>2.6677799521635142E-5</v>
      </c>
    </row>
    <row r="239" spans="1:24" x14ac:dyDescent="0.25">
      <c r="A239" s="6">
        <v>2017</v>
      </c>
      <c r="B239" s="6">
        <v>2515</v>
      </c>
      <c r="C239" s="7" t="s">
        <v>25</v>
      </c>
      <c r="D239" s="8">
        <v>42948</v>
      </c>
      <c r="E239" s="6">
        <v>6761</v>
      </c>
      <c r="F239" s="7" t="s">
        <v>17</v>
      </c>
      <c r="G239" s="7" t="s">
        <v>36</v>
      </c>
      <c r="H239" s="6">
        <v>2002</v>
      </c>
      <c r="I239" s="7" t="s">
        <v>32</v>
      </c>
      <c r="J239" s="6">
        <v>1000</v>
      </c>
      <c r="K239" s="6">
        <v>122</v>
      </c>
      <c r="L239" s="9">
        <v>0.7</v>
      </c>
      <c r="M239" s="9">
        <v>6.54</v>
      </c>
      <c r="N239" s="11">
        <v>0.30399999999999999</v>
      </c>
      <c r="O239" s="9">
        <v>0.61564814814814817</v>
      </c>
      <c r="P239" s="11">
        <v>2.8617283950617283E-2</v>
      </c>
      <c r="Q239" s="25"/>
      <c r="R239" s="25"/>
    </row>
    <row r="240" spans="1:24" x14ac:dyDescent="0.25">
      <c r="A240" s="6">
        <v>2017</v>
      </c>
      <c r="B240" s="6">
        <v>2515</v>
      </c>
      <c r="C240" s="7" t="s">
        <v>25</v>
      </c>
      <c r="D240" s="8">
        <v>42948</v>
      </c>
      <c r="E240" s="6">
        <v>6762</v>
      </c>
      <c r="F240" s="7" t="s">
        <v>20</v>
      </c>
      <c r="G240" s="7" t="s">
        <v>36</v>
      </c>
      <c r="H240" s="6">
        <v>2016</v>
      </c>
      <c r="I240" s="7" t="s">
        <v>42</v>
      </c>
      <c r="J240" s="6">
        <v>1000</v>
      </c>
      <c r="K240" s="6">
        <v>147</v>
      </c>
      <c r="L240" s="9">
        <v>0.7</v>
      </c>
      <c r="M240" s="9">
        <v>0.26</v>
      </c>
      <c r="N240" s="11">
        <v>8.9999999999999993E-3</v>
      </c>
      <c r="O240" s="9">
        <v>2.9490740740740741E-2</v>
      </c>
      <c r="P240" s="11">
        <v>1.0208333333333332E-3</v>
      </c>
      <c r="Q240" s="25">
        <f>O239-O240</f>
        <v>0.5861574074074074</v>
      </c>
      <c r="R240" s="25">
        <f>P239-P240</f>
        <v>2.7596450617283951E-2</v>
      </c>
      <c r="S240" s="38">
        <f>Q240/365</f>
        <v>1.6059107052257737E-3</v>
      </c>
      <c r="T240" s="38">
        <f>R240/365</f>
        <v>7.5606714019956029E-5</v>
      </c>
      <c r="U240" s="38">
        <f>T240*0.92</f>
        <v>6.9558176898359554E-5</v>
      </c>
      <c r="V240" s="25">
        <f>LOOKUP(G240,'Load Factor Adjustment'!$A$20:$A$28,'Load Factor Adjustment'!$D$20:$D$28)</f>
        <v>0.62857142857142867</v>
      </c>
      <c r="W240" s="38">
        <f>S240*V240</f>
        <v>1.009429586141915E-3</v>
      </c>
      <c r="X240" s="38">
        <f>U240*V240</f>
        <v>4.3722282621826013E-5</v>
      </c>
    </row>
    <row r="241" spans="1:24" x14ac:dyDescent="0.25">
      <c r="A241" s="6">
        <v>2017</v>
      </c>
      <c r="B241" s="6">
        <v>2576</v>
      </c>
      <c r="C241" s="7" t="s">
        <v>16</v>
      </c>
      <c r="D241" s="8">
        <v>42948</v>
      </c>
      <c r="E241" s="6">
        <v>6826</v>
      </c>
      <c r="F241" s="7" t="s">
        <v>17</v>
      </c>
      <c r="G241" s="7" t="s">
        <v>18</v>
      </c>
      <c r="H241" s="6">
        <v>1978</v>
      </c>
      <c r="I241" s="7" t="s">
        <v>19</v>
      </c>
      <c r="J241" s="6">
        <v>1000</v>
      </c>
      <c r="K241" s="6">
        <v>150</v>
      </c>
      <c r="L241" s="9">
        <v>0.7</v>
      </c>
      <c r="M241" s="9">
        <v>11.16</v>
      </c>
      <c r="N241" s="10">
        <v>0.39600000000000002</v>
      </c>
      <c r="O241" s="9">
        <v>1.2916666666666667</v>
      </c>
      <c r="P241" s="11">
        <v>4.583333333333333E-2</v>
      </c>
      <c r="Q241" s="25"/>
      <c r="R241" s="25"/>
    </row>
    <row r="242" spans="1:24" x14ac:dyDescent="0.25">
      <c r="A242" s="6">
        <v>2017</v>
      </c>
      <c r="B242" s="6">
        <v>2576</v>
      </c>
      <c r="C242" s="7" t="s">
        <v>16</v>
      </c>
      <c r="D242" s="8">
        <v>42948</v>
      </c>
      <c r="E242" s="6">
        <v>6827</v>
      </c>
      <c r="F242" s="7" t="s">
        <v>20</v>
      </c>
      <c r="G242" s="7" t="s">
        <v>18</v>
      </c>
      <c r="H242" s="6">
        <v>2017</v>
      </c>
      <c r="I242" s="7" t="s">
        <v>42</v>
      </c>
      <c r="J242" s="6">
        <v>1000</v>
      </c>
      <c r="K242" s="6">
        <v>133</v>
      </c>
      <c r="L242" s="9">
        <v>0.7</v>
      </c>
      <c r="M242" s="9">
        <v>0.26</v>
      </c>
      <c r="N242" s="11">
        <v>8.9999999999999993E-3</v>
      </c>
      <c r="O242" s="9">
        <v>2.6682098765432097E-2</v>
      </c>
      <c r="P242" s="11">
        <v>9.2361111111111105E-4</v>
      </c>
      <c r="Q242" s="25">
        <f>O241-O242</f>
        <v>1.2649845679012346</v>
      </c>
      <c r="R242" s="25">
        <f>P241-P242</f>
        <v>4.4909722222222219E-2</v>
      </c>
      <c r="S242" s="38">
        <f>Q242/365</f>
        <v>3.4657111449348894E-3</v>
      </c>
      <c r="T242" s="38">
        <f>R242/365</f>
        <v>1.2304033485540335E-4</v>
      </c>
      <c r="U242" s="38">
        <f>T242*0.92</f>
        <v>1.1319710806697108E-4</v>
      </c>
      <c r="V242" s="25">
        <f>LOOKUP(G242,'Load Factor Adjustment'!$A$20:$A$28,'Load Factor Adjustment'!$D$20:$D$28)</f>
        <v>0.68571428571428572</v>
      </c>
      <c r="W242" s="38">
        <f>S242*V242</f>
        <v>2.3764876422410672E-3</v>
      </c>
      <c r="X242" s="38">
        <f>U242*V242</f>
        <v>7.7620874103065881E-5</v>
      </c>
    </row>
    <row r="243" spans="1:24" x14ac:dyDescent="0.25">
      <c r="A243" s="6">
        <v>2017</v>
      </c>
      <c r="B243" s="6">
        <v>2589</v>
      </c>
      <c r="C243" s="7" t="s">
        <v>23</v>
      </c>
      <c r="D243" s="8">
        <v>42949</v>
      </c>
      <c r="E243" s="6">
        <v>6962</v>
      </c>
      <c r="F243" s="7" t="s">
        <v>17</v>
      </c>
      <c r="G243" s="7" t="s">
        <v>45</v>
      </c>
      <c r="H243" s="6">
        <v>1990</v>
      </c>
      <c r="I243" s="7" t="s">
        <v>19</v>
      </c>
      <c r="J243" s="6">
        <v>1250</v>
      </c>
      <c r="K243" s="6">
        <v>102</v>
      </c>
      <c r="L243" s="9">
        <v>0.51</v>
      </c>
      <c r="M243" s="9">
        <v>8.17</v>
      </c>
      <c r="N243" s="10">
        <v>0.497</v>
      </c>
      <c r="O243" s="9">
        <v>0.58559771825396822</v>
      </c>
      <c r="P243" s="11">
        <v>3.5623263888888888E-2</v>
      </c>
      <c r="Q243" s="25"/>
      <c r="R243" s="25"/>
    </row>
    <row r="244" spans="1:24" x14ac:dyDescent="0.25">
      <c r="A244" s="6">
        <v>2017</v>
      </c>
      <c r="B244" s="6">
        <v>2589</v>
      </c>
      <c r="C244" s="7" t="s">
        <v>23</v>
      </c>
      <c r="D244" s="8">
        <v>42949</v>
      </c>
      <c r="E244" s="6">
        <v>6963</v>
      </c>
      <c r="F244" s="7" t="s">
        <v>20</v>
      </c>
      <c r="G244" s="7" t="s">
        <v>45</v>
      </c>
      <c r="H244" s="6">
        <v>2011</v>
      </c>
      <c r="I244" s="7" t="s">
        <v>21</v>
      </c>
      <c r="J244" s="6">
        <v>1250</v>
      </c>
      <c r="K244" s="6">
        <v>108</v>
      </c>
      <c r="L244" s="9">
        <v>0.51</v>
      </c>
      <c r="M244" s="9">
        <v>2.3199999999999998</v>
      </c>
      <c r="N244" s="11">
        <v>0.112</v>
      </c>
      <c r="O244" s="9">
        <v>0.17607142857142857</v>
      </c>
      <c r="P244" s="11">
        <v>8.5000000000000006E-3</v>
      </c>
      <c r="Q244" s="25">
        <f>O243-O244</f>
        <v>0.40952628968253968</v>
      </c>
      <c r="R244" s="25">
        <f>P243-P244</f>
        <v>2.7123263888888888E-2</v>
      </c>
      <c r="S244" s="38">
        <f>Q244/365</f>
        <v>1.121989834746684E-3</v>
      </c>
      <c r="T244" s="38">
        <f>R244/365</f>
        <v>7.4310312024353117E-5</v>
      </c>
      <c r="U244" s="38">
        <f>T244*0.92</f>
        <v>6.8365487062404867E-5</v>
      </c>
      <c r="V244" s="25">
        <f>LOOKUP(G244,'Load Factor Adjustment'!$A$20:$A$28,'Load Factor Adjustment'!$D$20:$D$28)</f>
        <v>0.86274509803921573</v>
      </c>
      <c r="W244" s="38">
        <f>S244*V244</f>
        <v>9.6799122997753134E-4</v>
      </c>
      <c r="X244" s="38">
        <f>U244*V244</f>
        <v>5.8981988838153222E-5</v>
      </c>
    </row>
    <row r="245" spans="1:24" x14ac:dyDescent="0.25">
      <c r="A245" s="6">
        <v>2017</v>
      </c>
      <c r="B245" s="6">
        <v>2514</v>
      </c>
      <c r="C245" s="7" t="s">
        <v>25</v>
      </c>
      <c r="D245" s="8">
        <v>42950</v>
      </c>
      <c r="E245" s="6">
        <v>6763</v>
      </c>
      <c r="F245" s="7" t="s">
        <v>17</v>
      </c>
      <c r="G245" s="7" t="s">
        <v>18</v>
      </c>
      <c r="H245" s="6">
        <v>1987</v>
      </c>
      <c r="I245" s="7" t="s">
        <v>19</v>
      </c>
      <c r="J245" s="6">
        <v>300</v>
      </c>
      <c r="K245" s="6">
        <v>88</v>
      </c>
      <c r="L245" s="9">
        <v>0.7</v>
      </c>
      <c r="M245" s="9">
        <v>12.09</v>
      </c>
      <c r="N245" s="10">
        <v>0.60499999999999998</v>
      </c>
      <c r="O245" s="9">
        <v>0.24627777777777779</v>
      </c>
      <c r="P245" s="11">
        <v>1.2324074074074074E-2</v>
      </c>
      <c r="Q245" s="25"/>
      <c r="R245" s="25"/>
    </row>
    <row r="246" spans="1:24" x14ac:dyDescent="0.25">
      <c r="A246" s="6">
        <v>2017</v>
      </c>
      <c r="B246" s="6">
        <v>2514</v>
      </c>
      <c r="C246" s="7" t="s">
        <v>25</v>
      </c>
      <c r="D246" s="8">
        <v>42950</v>
      </c>
      <c r="E246" s="6">
        <v>6764</v>
      </c>
      <c r="F246" s="7" t="s">
        <v>20</v>
      </c>
      <c r="G246" s="7" t="s">
        <v>18</v>
      </c>
      <c r="H246" s="6">
        <v>2017</v>
      </c>
      <c r="I246" s="7" t="s">
        <v>42</v>
      </c>
      <c r="J246" s="6">
        <v>300</v>
      </c>
      <c r="K246" s="6">
        <v>100</v>
      </c>
      <c r="L246" s="9">
        <v>0.7</v>
      </c>
      <c r="M246" s="9">
        <v>0.26</v>
      </c>
      <c r="N246" s="11">
        <v>8.9999999999999993E-3</v>
      </c>
      <c r="O246" s="9">
        <v>6.0185185185185185E-3</v>
      </c>
      <c r="P246" s="11">
        <v>2.0833333333333329E-4</v>
      </c>
      <c r="Q246" s="25">
        <f>O245-O246</f>
        <v>0.24025925925925928</v>
      </c>
      <c r="R246" s="25">
        <f>P245-P246</f>
        <v>1.2115740740740741E-2</v>
      </c>
      <c r="S246" s="38">
        <f>Q246/365</f>
        <v>6.5824454591577883E-4</v>
      </c>
      <c r="T246" s="38">
        <f>R246/365</f>
        <v>3.3193810248604768E-5</v>
      </c>
      <c r="U246" s="38">
        <f>T246*0.92</f>
        <v>3.0538305428716388E-5</v>
      </c>
      <c r="V246" s="25">
        <f>LOOKUP(G246,'Load Factor Adjustment'!$A$20:$A$28,'Load Factor Adjustment'!$D$20:$D$28)</f>
        <v>0.68571428571428572</v>
      </c>
      <c r="W246" s="38">
        <f>S246*V246</f>
        <v>4.5136768862796264E-4</v>
      </c>
      <c r="X246" s="38">
        <f>U246*V246</f>
        <v>2.0940552293976953E-5</v>
      </c>
    </row>
    <row r="247" spans="1:24" x14ac:dyDescent="0.25">
      <c r="A247" s="6">
        <v>2016</v>
      </c>
      <c r="B247" s="6">
        <v>2517</v>
      </c>
      <c r="C247" s="7" t="s">
        <v>25</v>
      </c>
      <c r="D247" s="8">
        <v>42950</v>
      </c>
      <c r="E247" s="6">
        <v>6756</v>
      </c>
      <c r="F247" s="7" t="s">
        <v>17</v>
      </c>
      <c r="G247" s="7" t="s">
        <v>18</v>
      </c>
      <c r="H247" s="6">
        <v>1997</v>
      </c>
      <c r="I247" s="7" t="s">
        <v>19</v>
      </c>
      <c r="J247" s="6">
        <v>600</v>
      </c>
      <c r="K247" s="6">
        <v>95</v>
      </c>
      <c r="L247" s="9">
        <v>0.7</v>
      </c>
      <c r="M247" s="9">
        <v>8.17</v>
      </c>
      <c r="N247" s="10">
        <v>0.497</v>
      </c>
      <c r="O247" s="9">
        <v>0.35932870370370368</v>
      </c>
      <c r="P247" s="11">
        <v>2.1858796296296296E-2</v>
      </c>
      <c r="Q247" s="25"/>
      <c r="R247" s="25"/>
    </row>
    <row r="248" spans="1:24" x14ac:dyDescent="0.25">
      <c r="A248" s="6">
        <v>2016</v>
      </c>
      <c r="B248" s="6">
        <v>2517</v>
      </c>
      <c r="C248" s="7" t="s">
        <v>25</v>
      </c>
      <c r="D248" s="8">
        <v>42950</v>
      </c>
      <c r="E248" s="6">
        <v>6757</v>
      </c>
      <c r="F248" s="7" t="s">
        <v>20</v>
      </c>
      <c r="G248" s="7" t="s">
        <v>18</v>
      </c>
      <c r="H248" s="6">
        <v>2016</v>
      </c>
      <c r="I248" s="7" t="s">
        <v>42</v>
      </c>
      <c r="J248" s="6">
        <v>600</v>
      </c>
      <c r="K248" s="6">
        <v>115</v>
      </c>
      <c r="L248" s="9">
        <v>0.7</v>
      </c>
      <c r="M248" s="9">
        <v>0.26</v>
      </c>
      <c r="N248" s="11">
        <v>8.9999999999999993E-3</v>
      </c>
      <c r="O248" s="9">
        <v>1.3842592592592592E-2</v>
      </c>
      <c r="P248" s="11">
        <v>4.7916666666666664E-4</v>
      </c>
      <c r="Q248" s="25">
        <f>O247-O248</f>
        <v>0.3454861111111111</v>
      </c>
      <c r="R248" s="25">
        <f>P247-P248</f>
        <v>2.137962962962963E-2</v>
      </c>
      <c r="S248" s="38">
        <f>Q248/365</f>
        <v>9.465372907153729E-4</v>
      </c>
      <c r="T248" s="38">
        <f>R248/365</f>
        <v>5.8574327752409948E-5</v>
      </c>
      <c r="U248" s="38">
        <f>T248*0.92</f>
        <v>5.3888381532217152E-5</v>
      </c>
      <c r="V248" s="25">
        <f>LOOKUP(G248,'Load Factor Adjustment'!$A$20:$A$28,'Load Factor Adjustment'!$D$20:$D$28)</f>
        <v>0.68571428571428572</v>
      </c>
      <c r="W248" s="38">
        <f>S248*V248</f>
        <v>6.4905414220482716E-4</v>
      </c>
      <c r="X248" s="38">
        <f>U248*V248</f>
        <v>3.6952033050663194E-5</v>
      </c>
    </row>
    <row r="249" spans="1:24" x14ac:dyDescent="0.25">
      <c r="A249" s="6">
        <v>2017</v>
      </c>
      <c r="B249" s="6">
        <v>2533</v>
      </c>
      <c r="C249" s="7" t="s">
        <v>16</v>
      </c>
      <c r="D249" s="8">
        <v>42951</v>
      </c>
      <c r="E249" s="6">
        <v>6919</v>
      </c>
      <c r="F249" s="7" t="s">
        <v>17</v>
      </c>
      <c r="G249" s="7" t="s">
        <v>18</v>
      </c>
      <c r="H249" s="6">
        <v>1998</v>
      </c>
      <c r="I249" s="7" t="s">
        <v>32</v>
      </c>
      <c r="J249" s="6">
        <v>500</v>
      </c>
      <c r="K249" s="6">
        <v>115</v>
      </c>
      <c r="L249" s="9">
        <v>0.7</v>
      </c>
      <c r="M249" s="9">
        <v>6.54</v>
      </c>
      <c r="N249" s="11">
        <v>0.30399999999999999</v>
      </c>
      <c r="O249" s="9">
        <v>0.29016203703703702</v>
      </c>
      <c r="P249" s="11">
        <v>1.3487654320987655E-2</v>
      </c>
      <c r="Q249" s="25"/>
      <c r="R249" s="25"/>
    </row>
    <row r="250" spans="1:24" x14ac:dyDescent="0.25">
      <c r="A250" s="6">
        <v>2017</v>
      </c>
      <c r="B250" s="6">
        <v>2533</v>
      </c>
      <c r="C250" s="7" t="s">
        <v>16</v>
      </c>
      <c r="D250" s="8">
        <v>42951</v>
      </c>
      <c r="E250" s="6">
        <v>6920</v>
      </c>
      <c r="F250" s="7" t="s">
        <v>20</v>
      </c>
      <c r="G250" s="7" t="s">
        <v>18</v>
      </c>
      <c r="H250" s="6">
        <v>2017</v>
      </c>
      <c r="I250" s="7" t="s">
        <v>42</v>
      </c>
      <c r="J250" s="6">
        <v>500</v>
      </c>
      <c r="K250" s="6">
        <v>115</v>
      </c>
      <c r="L250" s="9">
        <v>0.7</v>
      </c>
      <c r="M250" s="9">
        <v>0.26</v>
      </c>
      <c r="N250" s="11">
        <v>8.9999999999999993E-3</v>
      </c>
      <c r="O250" s="9">
        <v>1.1535493827160494E-2</v>
      </c>
      <c r="P250" s="11">
        <v>3.9930555555555558E-4</v>
      </c>
      <c r="Q250" s="25">
        <f>O249-O250</f>
        <v>0.27862654320987651</v>
      </c>
      <c r="R250" s="25">
        <f>P249-P250</f>
        <v>1.3088348765432099E-2</v>
      </c>
      <c r="S250" s="38">
        <f>Q250/365</f>
        <v>7.6336039235582603E-4</v>
      </c>
      <c r="T250" s="38">
        <f>R250/365</f>
        <v>3.5858489768307122E-5</v>
      </c>
      <c r="U250" s="38">
        <f>T250*0.92</f>
        <v>3.2989810586842554E-5</v>
      </c>
      <c r="V250" s="25">
        <f>LOOKUP(G250,'Load Factor Adjustment'!$A$20:$A$28,'Load Factor Adjustment'!$D$20:$D$28)</f>
        <v>0.68571428571428572</v>
      </c>
      <c r="W250" s="38">
        <f>S250*V250</f>
        <v>5.2344712618685211E-4</v>
      </c>
      <c r="X250" s="38">
        <f>U250*V250</f>
        <v>2.2621584402406322E-5</v>
      </c>
    </row>
    <row r="251" spans="1:24" x14ac:dyDescent="0.25">
      <c r="A251" s="6">
        <v>2017</v>
      </c>
      <c r="B251" s="6">
        <v>2456</v>
      </c>
      <c r="C251" s="7" t="s">
        <v>27</v>
      </c>
      <c r="D251" s="8">
        <v>42956</v>
      </c>
      <c r="E251" s="6">
        <v>6810</v>
      </c>
      <c r="F251" s="7" t="s">
        <v>17</v>
      </c>
      <c r="G251" s="7" t="s">
        <v>18</v>
      </c>
      <c r="H251" s="6">
        <v>1978</v>
      </c>
      <c r="I251" s="7" t="s">
        <v>19</v>
      </c>
      <c r="J251" s="6">
        <v>800</v>
      </c>
      <c r="K251" s="6">
        <v>216</v>
      </c>
      <c r="L251" s="9">
        <v>0.7</v>
      </c>
      <c r="M251" s="9">
        <v>11.16</v>
      </c>
      <c r="N251" s="10">
        <v>0.39600000000000002</v>
      </c>
      <c r="O251" s="9">
        <v>1.4879999999999998</v>
      </c>
      <c r="P251" s="11">
        <v>5.2799999999999993E-2</v>
      </c>
      <c r="Q251" s="25"/>
      <c r="R251" s="25"/>
    </row>
    <row r="252" spans="1:24" x14ac:dyDescent="0.25">
      <c r="A252" s="6">
        <v>2017</v>
      </c>
      <c r="B252" s="6">
        <v>2456</v>
      </c>
      <c r="C252" s="7" t="s">
        <v>27</v>
      </c>
      <c r="D252" s="8">
        <v>42956</v>
      </c>
      <c r="E252" s="6">
        <v>6811</v>
      </c>
      <c r="F252" s="7" t="s">
        <v>20</v>
      </c>
      <c r="G252" s="7" t="s">
        <v>18</v>
      </c>
      <c r="H252" s="6">
        <v>2016</v>
      </c>
      <c r="I252" s="7" t="s">
        <v>42</v>
      </c>
      <c r="J252" s="6">
        <v>800</v>
      </c>
      <c r="K252" s="6">
        <v>105</v>
      </c>
      <c r="L252" s="9">
        <v>0.7</v>
      </c>
      <c r="M252" s="9">
        <v>0.26</v>
      </c>
      <c r="N252" s="11">
        <v>8.9999999999999993E-3</v>
      </c>
      <c r="O252" s="9">
        <v>1.6851851851851851E-2</v>
      </c>
      <c r="P252" s="11">
        <v>5.8333333333333327E-4</v>
      </c>
      <c r="Q252" s="25">
        <f>O251-O252</f>
        <v>1.4711481481481479</v>
      </c>
      <c r="R252" s="25">
        <f>P251-P252</f>
        <v>5.2216666666666661E-2</v>
      </c>
      <c r="S252" s="38">
        <f>Q252/365</f>
        <v>4.030542871638761E-3</v>
      </c>
      <c r="T252" s="38">
        <f>R252/365</f>
        <v>1.430593607305936E-4</v>
      </c>
      <c r="U252" s="38">
        <f>T252*0.92</f>
        <v>1.3161461187214611E-4</v>
      </c>
      <c r="V252" s="25">
        <f>LOOKUP(G252,'Load Factor Adjustment'!$A$20:$A$28,'Load Factor Adjustment'!$D$20:$D$28)</f>
        <v>0.68571428571428572</v>
      </c>
      <c r="W252" s="38">
        <f>S252*V252</f>
        <v>2.7638008262665789E-3</v>
      </c>
      <c r="X252" s="38">
        <f>U252*V252</f>
        <v>9.0250019569471611E-5</v>
      </c>
    </row>
    <row r="253" spans="1:24" x14ac:dyDescent="0.25">
      <c r="A253" s="6">
        <v>2017</v>
      </c>
      <c r="B253" s="6">
        <v>2518</v>
      </c>
      <c r="C253" s="7" t="s">
        <v>25</v>
      </c>
      <c r="D253" s="8">
        <v>42961</v>
      </c>
      <c r="E253" s="6">
        <v>6765</v>
      </c>
      <c r="F253" s="7" t="s">
        <v>17</v>
      </c>
      <c r="G253" s="7" t="s">
        <v>18</v>
      </c>
      <c r="H253" s="6">
        <v>1980</v>
      </c>
      <c r="I253" s="7" t="s">
        <v>19</v>
      </c>
      <c r="J253" s="6">
        <v>250</v>
      </c>
      <c r="K253" s="6">
        <v>63</v>
      </c>
      <c r="L253" s="9">
        <v>0.7</v>
      </c>
      <c r="M253" s="9">
        <v>12.09</v>
      </c>
      <c r="N253" s="10">
        <v>0.60499999999999998</v>
      </c>
      <c r="O253" s="9">
        <v>0.14692708333333335</v>
      </c>
      <c r="P253" s="11">
        <v>7.3524305555555556E-3</v>
      </c>
      <c r="Q253" s="25"/>
      <c r="R253" s="25"/>
    </row>
    <row r="254" spans="1:24" x14ac:dyDescent="0.25">
      <c r="A254" s="6">
        <v>2017</v>
      </c>
      <c r="B254" s="6">
        <v>2518</v>
      </c>
      <c r="C254" s="7" t="s">
        <v>25</v>
      </c>
      <c r="D254" s="8">
        <v>42961</v>
      </c>
      <c r="E254" s="6">
        <v>6766</v>
      </c>
      <c r="F254" s="7" t="s">
        <v>20</v>
      </c>
      <c r="G254" s="7" t="s">
        <v>18</v>
      </c>
      <c r="H254" s="6">
        <v>2016</v>
      </c>
      <c r="I254" s="7" t="s">
        <v>42</v>
      </c>
      <c r="J254" s="6">
        <v>250</v>
      </c>
      <c r="K254" s="6">
        <v>63</v>
      </c>
      <c r="L254" s="9">
        <v>0.7</v>
      </c>
      <c r="M254" s="9">
        <v>2.74</v>
      </c>
      <c r="N254" s="11">
        <v>8.9999999999999993E-3</v>
      </c>
      <c r="O254" s="9">
        <v>3.3298611111111112E-2</v>
      </c>
      <c r="P254" s="11">
        <v>1.0937499999999999E-4</v>
      </c>
      <c r="Q254" s="25">
        <f>O253-O254</f>
        <v>0.11362847222222223</v>
      </c>
      <c r="R254" s="25">
        <f>P253-P254</f>
        <v>7.2430555555555555E-3</v>
      </c>
      <c r="S254" s="38">
        <f>Q254/365</f>
        <v>3.1131088280060885E-4</v>
      </c>
      <c r="T254" s="38">
        <f>R254/365</f>
        <v>1.9843987823439877E-5</v>
      </c>
      <c r="U254" s="38">
        <f>T254*0.92</f>
        <v>1.8256468797564688E-5</v>
      </c>
      <c r="V254" s="25">
        <f>LOOKUP(G254,'Load Factor Adjustment'!$A$20:$A$28,'Load Factor Adjustment'!$D$20:$D$28)</f>
        <v>0.68571428571428572</v>
      </c>
      <c r="W254" s="38">
        <f>S254*V254</f>
        <v>2.134703196347032E-4</v>
      </c>
      <c r="X254" s="38">
        <f>U254*V254</f>
        <v>1.2518721461187215E-5</v>
      </c>
    </row>
    <row r="255" spans="1:24" x14ac:dyDescent="0.25">
      <c r="A255" s="6">
        <v>2017</v>
      </c>
      <c r="B255" s="6">
        <v>2575</v>
      </c>
      <c r="C255" s="7" t="s">
        <v>16</v>
      </c>
      <c r="D255" s="8">
        <v>42961</v>
      </c>
      <c r="E255" s="6">
        <v>6828</v>
      </c>
      <c r="F255" s="7" t="s">
        <v>17</v>
      </c>
      <c r="G255" s="7" t="s">
        <v>44</v>
      </c>
      <c r="H255" s="6">
        <v>2002</v>
      </c>
      <c r="I255" s="7" t="s">
        <v>32</v>
      </c>
      <c r="J255" s="6">
        <v>500</v>
      </c>
      <c r="K255" s="6">
        <v>73</v>
      </c>
      <c r="L255" s="9">
        <v>0.2</v>
      </c>
      <c r="M255" s="9">
        <v>6.54</v>
      </c>
      <c r="N255" s="11">
        <v>0.55200000000000005</v>
      </c>
      <c r="O255" s="9">
        <v>5.2625661375661374E-2</v>
      </c>
      <c r="P255" s="11">
        <v>4.4417989417989421E-3</v>
      </c>
      <c r="Q255" s="25"/>
      <c r="R255" s="25"/>
    </row>
    <row r="256" spans="1:24" x14ac:dyDescent="0.25">
      <c r="A256" s="6">
        <v>2017</v>
      </c>
      <c r="B256" s="6">
        <v>2575</v>
      </c>
      <c r="C256" s="7" t="s">
        <v>16</v>
      </c>
      <c r="D256" s="8">
        <v>42961</v>
      </c>
      <c r="E256" s="6">
        <v>6829</v>
      </c>
      <c r="F256" s="7" t="s">
        <v>20</v>
      </c>
      <c r="G256" s="7" t="s">
        <v>44</v>
      </c>
      <c r="H256" s="6">
        <v>2016</v>
      </c>
      <c r="I256" s="7" t="s">
        <v>42</v>
      </c>
      <c r="J256" s="6">
        <v>500</v>
      </c>
      <c r="K256" s="6">
        <v>74</v>
      </c>
      <c r="L256" s="9">
        <v>0.2</v>
      </c>
      <c r="M256" s="9">
        <v>2.74</v>
      </c>
      <c r="N256" s="11">
        <v>8.9999999999999993E-3</v>
      </c>
      <c r="O256" s="9">
        <v>2.2350088183421518E-2</v>
      </c>
      <c r="P256" s="11">
        <v>7.341269841269841E-5</v>
      </c>
      <c r="Q256" s="25">
        <f>O255-O256</f>
        <v>3.0275573192239856E-2</v>
      </c>
      <c r="R256" s="25">
        <f>P255-P256</f>
        <v>4.3683862433862436E-3</v>
      </c>
      <c r="S256" s="38">
        <f>Q256/365</f>
        <v>8.2946775869150287E-5</v>
      </c>
      <c r="T256" s="38">
        <f>R256/365</f>
        <v>1.1968181488729435E-5</v>
      </c>
      <c r="U256" s="38">
        <f>T256*0.92</f>
        <v>1.101072696963108E-5</v>
      </c>
      <c r="V256" s="25">
        <f>LOOKUP(G256,'Load Factor Adjustment'!$A$20:$A$28,'Load Factor Adjustment'!$D$20:$D$28)</f>
        <v>2</v>
      </c>
      <c r="W256" s="38">
        <f>S256*V256</f>
        <v>1.6589355173830057E-4</v>
      </c>
      <c r="X256" s="38">
        <f>U256*V256</f>
        <v>2.2021453939262161E-5</v>
      </c>
    </row>
    <row r="257" spans="1:24" x14ac:dyDescent="0.25">
      <c r="A257" s="6">
        <v>2017</v>
      </c>
      <c r="B257" s="6">
        <v>2372</v>
      </c>
      <c r="C257" s="7" t="s">
        <v>27</v>
      </c>
      <c r="D257" s="8">
        <v>42962</v>
      </c>
      <c r="E257" s="6">
        <v>6793</v>
      </c>
      <c r="F257" s="7" t="s">
        <v>17</v>
      </c>
      <c r="G257" s="7" t="s">
        <v>18</v>
      </c>
      <c r="H257" s="6">
        <v>1980</v>
      </c>
      <c r="I257" s="7" t="s">
        <v>19</v>
      </c>
      <c r="J257" s="6">
        <v>275</v>
      </c>
      <c r="K257" s="6">
        <v>30</v>
      </c>
      <c r="L257" s="9">
        <v>0.7</v>
      </c>
      <c r="M257" s="9">
        <v>6.51</v>
      </c>
      <c r="N257" s="10">
        <v>0.54700000000000004</v>
      </c>
      <c r="O257" s="9">
        <v>4.1440972222222219E-2</v>
      </c>
      <c r="P257" s="11">
        <v>3.4820601851851853E-3</v>
      </c>
      <c r="Q257" s="25"/>
      <c r="R257" s="25"/>
    </row>
    <row r="258" spans="1:24" x14ac:dyDescent="0.25">
      <c r="A258" s="6">
        <v>2017</v>
      </c>
      <c r="B258" s="6">
        <v>2372</v>
      </c>
      <c r="C258" s="7" t="s">
        <v>27</v>
      </c>
      <c r="D258" s="8">
        <v>42962</v>
      </c>
      <c r="E258" s="6">
        <v>6794</v>
      </c>
      <c r="F258" s="7" t="s">
        <v>20</v>
      </c>
      <c r="G258" s="7" t="s">
        <v>18</v>
      </c>
      <c r="H258" s="6">
        <v>2017</v>
      </c>
      <c r="I258" s="7" t="s">
        <v>42</v>
      </c>
      <c r="J258" s="6">
        <v>275</v>
      </c>
      <c r="K258" s="6">
        <v>34</v>
      </c>
      <c r="L258" s="9">
        <v>0.7</v>
      </c>
      <c r="M258" s="9">
        <v>2.75</v>
      </c>
      <c r="N258" s="11">
        <v>8.9999999999999993E-3</v>
      </c>
      <c r="O258" s="9">
        <v>1.9839891975308641E-2</v>
      </c>
      <c r="P258" s="11">
        <v>6.4930555555555556E-5</v>
      </c>
      <c r="Q258" s="25">
        <f>O257-O258</f>
        <v>2.1601080246913578E-2</v>
      </c>
      <c r="R258" s="25">
        <f>P257-P258</f>
        <v>3.4171296296296298E-3</v>
      </c>
      <c r="S258" s="38">
        <f>Q258/365</f>
        <v>5.918104177236597E-5</v>
      </c>
      <c r="T258" s="38">
        <f>R258/365</f>
        <v>9.3619989852866566E-6</v>
      </c>
      <c r="U258" s="38">
        <f>T258*0.92</f>
        <v>8.6130390664637247E-6</v>
      </c>
      <c r="V258" s="25">
        <f>LOOKUP(G258,'Load Factor Adjustment'!$A$20:$A$28,'Load Factor Adjustment'!$D$20:$D$28)</f>
        <v>0.68571428571428572</v>
      </c>
      <c r="W258" s="38">
        <f>S258*V258</f>
        <v>4.0581285786765235E-5</v>
      </c>
      <c r="X258" s="38">
        <f>U258*V258</f>
        <v>5.9060839312894112E-6</v>
      </c>
    </row>
    <row r="259" spans="1:24" x14ac:dyDescent="0.25">
      <c r="A259" s="6">
        <v>2017</v>
      </c>
      <c r="B259" s="6">
        <v>2588</v>
      </c>
      <c r="C259" s="7" t="s">
        <v>23</v>
      </c>
      <c r="D259" s="8">
        <v>42962</v>
      </c>
      <c r="E259" s="6">
        <v>6964</v>
      </c>
      <c r="F259" s="7" t="s">
        <v>17</v>
      </c>
      <c r="G259" s="7" t="s">
        <v>18</v>
      </c>
      <c r="H259" s="6">
        <v>1991</v>
      </c>
      <c r="I259" s="7" t="s">
        <v>19</v>
      </c>
      <c r="J259" s="6">
        <v>800</v>
      </c>
      <c r="K259" s="6">
        <v>91</v>
      </c>
      <c r="L259" s="9">
        <v>0.7</v>
      </c>
      <c r="M259" s="9">
        <v>8.17</v>
      </c>
      <c r="N259" s="10">
        <v>0.497</v>
      </c>
      <c r="O259" s="9">
        <v>0.45893209876543212</v>
      </c>
      <c r="P259" s="11">
        <v>2.7917901234567902E-2</v>
      </c>
      <c r="Q259" s="25"/>
      <c r="R259" s="25"/>
    </row>
    <row r="260" spans="1:24" x14ac:dyDescent="0.25">
      <c r="A260" s="6">
        <v>2017</v>
      </c>
      <c r="B260" s="6">
        <v>2588</v>
      </c>
      <c r="C260" s="7" t="s">
        <v>23</v>
      </c>
      <c r="D260" s="8">
        <v>42962</v>
      </c>
      <c r="E260" s="6">
        <v>6965</v>
      </c>
      <c r="F260" s="7" t="s">
        <v>20</v>
      </c>
      <c r="G260" s="7" t="s">
        <v>18</v>
      </c>
      <c r="H260" s="6">
        <v>2016</v>
      </c>
      <c r="I260" s="7" t="s">
        <v>42</v>
      </c>
      <c r="J260" s="6">
        <v>800</v>
      </c>
      <c r="K260" s="6">
        <v>94</v>
      </c>
      <c r="L260" s="9">
        <v>0.7</v>
      </c>
      <c r="M260" s="9">
        <v>2.3199999999999998</v>
      </c>
      <c r="N260" s="11">
        <v>0.112</v>
      </c>
      <c r="O260" s="9">
        <v>0.13461728395061728</v>
      </c>
      <c r="P260" s="11">
        <v>6.4987654320987657E-3</v>
      </c>
      <c r="Q260" s="25">
        <f>O259-O260</f>
        <v>0.32431481481481483</v>
      </c>
      <c r="R260" s="25">
        <f>P259-P260</f>
        <v>2.1419135802469135E-2</v>
      </c>
      <c r="S260" s="38">
        <f>Q260/365</f>
        <v>8.8853373921867081E-4</v>
      </c>
      <c r="T260" s="38">
        <f>R260/365</f>
        <v>5.868256384238119E-5</v>
      </c>
      <c r="U260" s="38">
        <f>T260*0.92</f>
        <v>5.3987958734990699E-5</v>
      </c>
      <c r="V260" s="25">
        <f>LOOKUP(G260,'Load Factor Adjustment'!$A$20:$A$28,'Load Factor Adjustment'!$D$20:$D$28)</f>
        <v>0.68571428571428572</v>
      </c>
      <c r="W260" s="38">
        <f>S260*V260</f>
        <v>6.0928027832137432E-4</v>
      </c>
      <c r="X260" s="38">
        <f>U260*V260</f>
        <v>3.7020314561136478E-5</v>
      </c>
    </row>
    <row r="261" spans="1:24" x14ac:dyDescent="0.25">
      <c r="A261" s="6">
        <v>2017</v>
      </c>
      <c r="B261" s="6">
        <v>2596</v>
      </c>
      <c r="C261" s="7" t="s">
        <v>23</v>
      </c>
      <c r="D261" s="8">
        <v>42962</v>
      </c>
      <c r="E261" s="6">
        <v>6947</v>
      </c>
      <c r="F261" s="7" t="s">
        <v>17</v>
      </c>
      <c r="G261" s="7" t="s">
        <v>18</v>
      </c>
      <c r="H261" s="6">
        <v>1983</v>
      </c>
      <c r="I261" s="7" t="s">
        <v>19</v>
      </c>
      <c r="J261" s="6">
        <v>270</v>
      </c>
      <c r="K261" s="6">
        <v>30</v>
      </c>
      <c r="L261" s="9">
        <v>0.7</v>
      </c>
      <c r="M261" s="9">
        <v>6.51</v>
      </c>
      <c r="N261" s="10">
        <v>0.54700000000000004</v>
      </c>
      <c r="O261" s="9">
        <v>4.0687499999999995E-2</v>
      </c>
      <c r="P261" s="11">
        <v>3.4187500000000003E-3</v>
      </c>
      <c r="Q261" s="25"/>
      <c r="R261" s="25"/>
    </row>
    <row r="262" spans="1:24" x14ac:dyDescent="0.25">
      <c r="A262" s="6">
        <v>2017</v>
      </c>
      <c r="B262" s="6">
        <v>2596</v>
      </c>
      <c r="C262" s="7" t="s">
        <v>23</v>
      </c>
      <c r="D262" s="8">
        <v>42962</v>
      </c>
      <c r="E262" s="6">
        <v>6948</v>
      </c>
      <c r="F262" s="7" t="s">
        <v>20</v>
      </c>
      <c r="G262" s="7" t="s">
        <v>18</v>
      </c>
      <c r="H262" s="6">
        <v>2015</v>
      </c>
      <c r="I262" s="7" t="s">
        <v>42</v>
      </c>
      <c r="J262" s="6">
        <v>270</v>
      </c>
      <c r="K262" s="6">
        <v>74</v>
      </c>
      <c r="L262" s="9">
        <v>0.7</v>
      </c>
      <c r="M262" s="9">
        <v>2.74</v>
      </c>
      <c r="N262" s="11">
        <v>8.9999999999999993E-3</v>
      </c>
      <c r="O262" s="9">
        <v>4.2241666666666663E-2</v>
      </c>
      <c r="P262" s="11">
        <v>1.3874999999999998E-4</v>
      </c>
      <c r="Q262" s="25">
        <f>O261-O262</f>
        <v>-1.554166666666669E-3</v>
      </c>
      <c r="R262" s="25">
        <f>P261-P262</f>
        <v>3.2800000000000004E-3</v>
      </c>
      <c r="S262" s="38">
        <f>Q262/365</f>
        <v>-4.2579908675799149E-6</v>
      </c>
      <c r="T262" s="38">
        <f>R262/365</f>
        <v>8.9863013698630148E-6</v>
      </c>
      <c r="U262" s="38">
        <f>T262*0.92</f>
        <v>8.2673972602739733E-6</v>
      </c>
      <c r="V262" s="25">
        <f>LOOKUP(G262,'Load Factor Adjustment'!$A$20:$A$28,'Load Factor Adjustment'!$D$20:$D$28)</f>
        <v>0.68571428571428572</v>
      </c>
      <c r="W262" s="38">
        <f>S262*V262</f>
        <v>-2.9197651663405132E-6</v>
      </c>
      <c r="X262" s="38">
        <f>U262*V262</f>
        <v>5.6690724070450105E-6</v>
      </c>
    </row>
    <row r="263" spans="1:24" x14ac:dyDescent="0.25">
      <c r="A263" s="6">
        <v>2017</v>
      </c>
      <c r="B263" s="6">
        <v>2526</v>
      </c>
      <c r="C263" s="7" t="s">
        <v>16</v>
      </c>
      <c r="D263" s="8">
        <v>42963</v>
      </c>
      <c r="E263" s="6">
        <v>6821</v>
      </c>
      <c r="F263" s="7" t="s">
        <v>17</v>
      </c>
      <c r="G263" s="7" t="s">
        <v>43</v>
      </c>
      <c r="H263" s="6">
        <v>1985</v>
      </c>
      <c r="I263" s="7" t="s">
        <v>19</v>
      </c>
      <c r="J263" s="6">
        <v>600</v>
      </c>
      <c r="K263" s="6">
        <v>125</v>
      </c>
      <c r="L263" s="9">
        <v>0.51</v>
      </c>
      <c r="M263" s="9">
        <v>10.23</v>
      </c>
      <c r="N263" s="10">
        <v>0.39600000000000002</v>
      </c>
      <c r="O263" s="9">
        <v>0.43132440476190476</v>
      </c>
      <c r="P263" s="11">
        <v>1.669642857142857E-2</v>
      </c>
      <c r="Q263" s="25"/>
      <c r="R263" s="25"/>
    </row>
    <row r="264" spans="1:24" x14ac:dyDescent="0.25">
      <c r="A264" s="6">
        <v>2017</v>
      </c>
      <c r="B264" s="6">
        <v>2526</v>
      </c>
      <c r="C264" s="7" t="s">
        <v>16</v>
      </c>
      <c r="D264" s="8">
        <v>42963</v>
      </c>
      <c r="E264" s="6">
        <v>6933</v>
      </c>
      <c r="F264" s="7" t="s">
        <v>20</v>
      </c>
      <c r="G264" s="7" t="s">
        <v>43</v>
      </c>
      <c r="H264" s="6">
        <v>2011</v>
      </c>
      <c r="I264" s="7" t="s">
        <v>21</v>
      </c>
      <c r="J264" s="6">
        <v>600</v>
      </c>
      <c r="K264" s="6">
        <v>130</v>
      </c>
      <c r="L264" s="9">
        <v>0.51</v>
      </c>
      <c r="M264" s="9">
        <v>2.3199999999999998</v>
      </c>
      <c r="N264" s="11">
        <v>0.112</v>
      </c>
      <c r="O264" s="9">
        <v>0.10173015873015873</v>
      </c>
      <c r="P264" s="11">
        <v>4.9111111111111109E-3</v>
      </c>
      <c r="Q264" s="25">
        <f>O263-O264</f>
        <v>0.32959424603174603</v>
      </c>
      <c r="R264" s="25">
        <f>P263-P264</f>
        <v>1.178531746031746E-2</v>
      </c>
      <c r="S264" s="38">
        <f>Q264/365</f>
        <v>9.0299793433355074E-4</v>
      </c>
      <c r="T264" s="38">
        <f>R264/365</f>
        <v>3.2288540987171123E-5</v>
      </c>
      <c r="U264" s="38">
        <f>T264*0.92</f>
        <v>2.9705457708197435E-5</v>
      </c>
      <c r="V264" s="25">
        <f>LOOKUP(G264,'Load Factor Adjustment'!$A$20:$A$28,'Load Factor Adjustment'!$D$20:$D$28)</f>
        <v>0.78431372549019607</v>
      </c>
      <c r="W264" s="38">
        <f>S264*V264</f>
        <v>7.0823367398709861E-4</v>
      </c>
      <c r="X264" s="38">
        <f>U264*V264</f>
        <v>2.3298398202507792E-5</v>
      </c>
    </row>
    <row r="265" spans="1:24" x14ac:dyDescent="0.25">
      <c r="A265" s="6">
        <v>2017</v>
      </c>
      <c r="B265" s="6">
        <v>2546</v>
      </c>
      <c r="C265" s="7" t="s">
        <v>27</v>
      </c>
      <c r="D265" s="8">
        <v>42963</v>
      </c>
      <c r="E265" s="6">
        <v>6895</v>
      </c>
      <c r="F265" s="7" t="s">
        <v>17</v>
      </c>
      <c r="G265" s="7" t="s">
        <v>18</v>
      </c>
      <c r="H265" s="6">
        <v>1977</v>
      </c>
      <c r="I265" s="7" t="s">
        <v>19</v>
      </c>
      <c r="J265" s="6">
        <v>250</v>
      </c>
      <c r="K265" s="6">
        <v>81</v>
      </c>
      <c r="L265" s="9">
        <v>0.7</v>
      </c>
      <c r="M265" s="9">
        <v>12.09</v>
      </c>
      <c r="N265" s="10">
        <v>0.60499999999999998</v>
      </c>
      <c r="O265" s="9">
        <v>0.18890625</v>
      </c>
      <c r="P265" s="11">
        <v>9.4531249999999997E-3</v>
      </c>
      <c r="Q265" s="25"/>
      <c r="R265" s="25"/>
    </row>
    <row r="266" spans="1:24" x14ac:dyDescent="0.25">
      <c r="A266" s="6">
        <v>2017</v>
      </c>
      <c r="B266" s="6">
        <v>2546</v>
      </c>
      <c r="C266" s="7" t="s">
        <v>27</v>
      </c>
      <c r="D266" s="8">
        <v>42963</v>
      </c>
      <c r="E266" s="6">
        <v>6896</v>
      </c>
      <c r="F266" s="7" t="s">
        <v>20</v>
      </c>
      <c r="G266" s="7" t="s">
        <v>18</v>
      </c>
      <c r="H266" s="6">
        <v>2016</v>
      </c>
      <c r="I266" s="7" t="s">
        <v>42</v>
      </c>
      <c r="J266" s="6">
        <v>250</v>
      </c>
      <c r="K266" s="6">
        <v>100</v>
      </c>
      <c r="L266" s="9">
        <v>0.7</v>
      </c>
      <c r="M266" s="9">
        <v>0.26</v>
      </c>
      <c r="N266" s="11">
        <v>8.9999999999999993E-3</v>
      </c>
      <c r="O266" s="9">
        <v>5.0154320987654318E-3</v>
      </c>
      <c r="P266" s="11">
        <v>1.7361111111111112E-4</v>
      </c>
      <c r="Q266" s="25">
        <f>O265-O266</f>
        <v>0.18389081790123457</v>
      </c>
      <c r="R266" s="25">
        <f>P265-P266</f>
        <v>9.2795138888888892E-3</v>
      </c>
      <c r="S266" s="38">
        <f>Q266/365</f>
        <v>5.0381046000338243E-4</v>
      </c>
      <c r="T266" s="38">
        <f>R266/365</f>
        <v>2.5423325722983257E-5</v>
      </c>
      <c r="U266" s="38">
        <f>T266*0.92</f>
        <v>2.3389459665144597E-5</v>
      </c>
      <c r="V266" s="25">
        <f>LOOKUP(G266,'Load Factor Adjustment'!$A$20:$A$28,'Load Factor Adjustment'!$D$20:$D$28)</f>
        <v>0.68571428571428572</v>
      </c>
      <c r="W266" s="38">
        <f>S266*V266</f>
        <v>3.4547002971660511E-4</v>
      </c>
      <c r="X266" s="38">
        <f>U266*V266</f>
        <v>1.6038486627527724E-5</v>
      </c>
    </row>
    <row r="267" spans="1:24" x14ac:dyDescent="0.25">
      <c r="A267" s="6">
        <v>2017</v>
      </c>
      <c r="B267" s="6">
        <v>2568</v>
      </c>
      <c r="C267" s="7" t="s">
        <v>16</v>
      </c>
      <c r="D267" s="8">
        <v>42963</v>
      </c>
      <c r="E267" s="6">
        <v>6841</v>
      </c>
      <c r="F267" s="7" t="s">
        <v>17</v>
      </c>
      <c r="G267" s="7" t="s">
        <v>37</v>
      </c>
      <c r="H267" s="6">
        <v>1978</v>
      </c>
      <c r="I267" s="7" t="s">
        <v>19</v>
      </c>
      <c r="J267" s="6">
        <v>700</v>
      </c>
      <c r="K267" s="6">
        <v>180</v>
      </c>
      <c r="L267" s="9">
        <v>0.51</v>
      </c>
      <c r="M267" s="9">
        <v>11.16</v>
      </c>
      <c r="N267" s="10">
        <v>0.39600000000000002</v>
      </c>
      <c r="O267" s="9">
        <v>0.79049999999999998</v>
      </c>
      <c r="P267" s="11">
        <v>2.8050000000000002E-2</v>
      </c>
      <c r="Q267" s="25"/>
      <c r="R267" s="25"/>
    </row>
    <row r="268" spans="1:24" x14ac:dyDescent="0.25">
      <c r="A268" s="6">
        <v>2017</v>
      </c>
      <c r="B268" s="6">
        <v>2568</v>
      </c>
      <c r="C268" s="7" t="s">
        <v>16</v>
      </c>
      <c r="D268" s="8">
        <v>42963</v>
      </c>
      <c r="E268" s="6">
        <v>6842</v>
      </c>
      <c r="F268" s="7" t="s">
        <v>20</v>
      </c>
      <c r="G268" s="7" t="s">
        <v>37</v>
      </c>
      <c r="H268" s="6">
        <v>2016</v>
      </c>
      <c r="I268" s="7" t="s">
        <v>42</v>
      </c>
      <c r="J268" s="6">
        <v>700</v>
      </c>
      <c r="K268" s="6">
        <v>174</v>
      </c>
      <c r="L268" s="9">
        <v>0.51</v>
      </c>
      <c r="M268" s="9">
        <v>0.26</v>
      </c>
      <c r="N268" s="11">
        <v>8.9999999999999993E-3</v>
      </c>
      <c r="O268" s="9">
        <v>1.7802777777777778E-2</v>
      </c>
      <c r="P268" s="11">
        <v>6.1625000000000004E-4</v>
      </c>
      <c r="Q268" s="25">
        <f>O267-O268</f>
        <v>0.77269722222222215</v>
      </c>
      <c r="R268" s="25">
        <f>P267-P268</f>
        <v>2.7433750000000003E-2</v>
      </c>
      <c r="S268" s="38">
        <f>Q268/365</f>
        <v>2.1169786910197868E-3</v>
      </c>
      <c r="T268" s="38">
        <f>R268/365</f>
        <v>7.5160958904109604E-5</v>
      </c>
      <c r="U268" s="38">
        <f>T268*0.92</f>
        <v>6.9148082191780843E-5</v>
      </c>
      <c r="V268" s="25">
        <f>LOOKUP(G268,'Load Factor Adjustment'!$A$20:$A$28,'Load Factor Adjustment'!$D$20:$D$28)</f>
        <v>0.78431372549019607</v>
      </c>
      <c r="W268" s="38">
        <f>S268*V268</f>
        <v>1.6603754439370876E-3</v>
      </c>
      <c r="X268" s="38">
        <f>U268*V268</f>
        <v>5.4233789954337912E-5</v>
      </c>
    </row>
    <row r="269" spans="1:24" x14ac:dyDescent="0.25">
      <c r="A269" s="6">
        <v>2017</v>
      </c>
      <c r="B269" s="6">
        <v>2536</v>
      </c>
      <c r="C269" s="7" t="s">
        <v>16</v>
      </c>
      <c r="D269" s="8">
        <v>42965</v>
      </c>
      <c r="E269" s="6">
        <v>6913</v>
      </c>
      <c r="F269" s="7" t="s">
        <v>17</v>
      </c>
      <c r="G269" s="7" t="s">
        <v>18</v>
      </c>
      <c r="H269" s="6">
        <v>1996</v>
      </c>
      <c r="I269" s="7" t="s">
        <v>32</v>
      </c>
      <c r="J269" s="6">
        <v>1000</v>
      </c>
      <c r="K269" s="6">
        <v>190</v>
      </c>
      <c r="L269" s="9">
        <v>0.7</v>
      </c>
      <c r="M269" s="9">
        <v>5.93</v>
      </c>
      <c r="N269" s="11">
        <v>0.12</v>
      </c>
      <c r="O269" s="9">
        <v>0.86936728395061724</v>
      </c>
      <c r="P269" s="11">
        <v>1.7592592592592594E-2</v>
      </c>
      <c r="Q269" s="25"/>
      <c r="R269" s="25"/>
    </row>
    <row r="270" spans="1:24" x14ac:dyDescent="0.25">
      <c r="A270" s="6">
        <v>2017</v>
      </c>
      <c r="B270" s="6">
        <v>2536</v>
      </c>
      <c r="C270" s="7" t="s">
        <v>16</v>
      </c>
      <c r="D270" s="8">
        <v>42965</v>
      </c>
      <c r="E270" s="6">
        <v>6914</v>
      </c>
      <c r="F270" s="7" t="s">
        <v>20</v>
      </c>
      <c r="G270" s="7" t="s">
        <v>18</v>
      </c>
      <c r="H270" s="6">
        <v>2016</v>
      </c>
      <c r="I270" s="7" t="s">
        <v>42</v>
      </c>
      <c r="J270" s="6">
        <v>1000</v>
      </c>
      <c r="K270" s="6">
        <v>125</v>
      </c>
      <c r="L270" s="9">
        <v>0.7</v>
      </c>
      <c r="M270" s="9">
        <v>2.3199999999999998</v>
      </c>
      <c r="N270" s="11">
        <v>0.112</v>
      </c>
      <c r="O270" s="9">
        <v>0.22376543209876543</v>
      </c>
      <c r="P270" s="11">
        <v>1.0802469135802469E-2</v>
      </c>
      <c r="Q270" s="25">
        <f>O269-O270</f>
        <v>0.64560185185185182</v>
      </c>
      <c r="R270" s="25">
        <f>P269-P270</f>
        <v>6.7901234567901252E-3</v>
      </c>
      <c r="S270" s="38">
        <f>Q270/365</f>
        <v>1.7687721968543885E-3</v>
      </c>
      <c r="T270" s="38">
        <f>R270/365</f>
        <v>1.8603077963808564E-5</v>
      </c>
      <c r="U270" s="38">
        <f>T270*0.92</f>
        <v>1.7114831726703879E-5</v>
      </c>
      <c r="V270" s="25">
        <f>LOOKUP(G270,'Load Factor Adjustment'!$A$20:$A$28,'Load Factor Adjustment'!$D$20:$D$28)</f>
        <v>0.68571428571428572</v>
      </c>
      <c r="W270" s="38">
        <f>S270*V270</f>
        <v>1.212872363557295E-3</v>
      </c>
      <c r="X270" s="38">
        <f>U270*V270</f>
        <v>1.1735884612596947E-5</v>
      </c>
    </row>
    <row r="271" spans="1:24" x14ac:dyDescent="0.25">
      <c r="A271" s="6">
        <v>2017</v>
      </c>
      <c r="B271" s="6">
        <v>2375</v>
      </c>
      <c r="C271" s="7" t="s">
        <v>27</v>
      </c>
      <c r="D271" s="8">
        <v>42969</v>
      </c>
      <c r="E271" s="6">
        <v>6786</v>
      </c>
      <c r="F271" s="7" t="s">
        <v>17</v>
      </c>
      <c r="G271" s="7" t="s">
        <v>18</v>
      </c>
      <c r="H271" s="6">
        <v>1967</v>
      </c>
      <c r="I271" s="7" t="s">
        <v>19</v>
      </c>
      <c r="J271" s="6">
        <v>150</v>
      </c>
      <c r="K271" s="6">
        <v>110</v>
      </c>
      <c r="L271" s="9">
        <v>0.7</v>
      </c>
      <c r="M271" s="9">
        <v>12.09</v>
      </c>
      <c r="N271" s="10">
        <v>0.60499999999999998</v>
      </c>
      <c r="O271" s="9">
        <v>0.15392361111111111</v>
      </c>
      <c r="P271" s="11">
        <v>7.7025462962962959E-3</v>
      </c>
      <c r="Q271" s="25"/>
      <c r="R271" s="25"/>
    </row>
    <row r="272" spans="1:24" x14ac:dyDescent="0.25">
      <c r="A272" s="6">
        <v>2017</v>
      </c>
      <c r="B272" s="6">
        <v>2375</v>
      </c>
      <c r="C272" s="7" t="s">
        <v>27</v>
      </c>
      <c r="D272" s="8">
        <v>42969</v>
      </c>
      <c r="E272" s="6">
        <v>6787</v>
      </c>
      <c r="F272" s="7" t="s">
        <v>20</v>
      </c>
      <c r="G272" s="7" t="s">
        <v>18</v>
      </c>
      <c r="H272" s="6">
        <v>2016</v>
      </c>
      <c r="I272" s="7" t="s">
        <v>42</v>
      </c>
      <c r="J272" s="6">
        <v>150</v>
      </c>
      <c r="K272" s="6">
        <v>99</v>
      </c>
      <c r="L272" s="9">
        <v>0.7</v>
      </c>
      <c r="M272" s="9">
        <v>0.26</v>
      </c>
      <c r="N272" s="11">
        <v>8.9999999999999993E-3</v>
      </c>
      <c r="O272" s="9">
        <v>2.9791666666666669E-3</v>
      </c>
      <c r="P272" s="11">
        <v>1.0312499999999999E-4</v>
      </c>
      <c r="Q272" s="25">
        <f>O271-O272</f>
        <v>0.15094444444444444</v>
      </c>
      <c r="R272" s="25">
        <f>P271-P272</f>
        <v>7.599421296296296E-3</v>
      </c>
      <c r="S272" s="38">
        <f>Q272/365</f>
        <v>4.1354642313546421E-4</v>
      </c>
      <c r="T272" s="38">
        <f>R272/365</f>
        <v>2.082033231861999E-5</v>
      </c>
      <c r="U272" s="38">
        <f>T272*0.92</f>
        <v>1.9154705733130392E-5</v>
      </c>
      <c r="V272" s="25">
        <f>LOOKUP(G272,'Load Factor Adjustment'!$A$20:$A$28,'Load Factor Adjustment'!$D$20:$D$28)</f>
        <v>0.68571428571428572</v>
      </c>
      <c r="W272" s="38">
        <f>S272*V272</f>
        <v>2.8357469015003259E-4</v>
      </c>
      <c r="X272" s="38">
        <f>U272*V272</f>
        <v>1.3134655359860841E-5</v>
      </c>
    </row>
    <row r="273" spans="1:24" x14ac:dyDescent="0.25">
      <c r="A273" s="6">
        <v>2017</v>
      </c>
      <c r="B273" s="6">
        <v>2550</v>
      </c>
      <c r="C273" s="7" t="s">
        <v>27</v>
      </c>
      <c r="D273" s="8">
        <v>42972</v>
      </c>
      <c r="E273" s="6">
        <v>6887</v>
      </c>
      <c r="F273" s="7" t="s">
        <v>17</v>
      </c>
      <c r="G273" s="7" t="s">
        <v>18</v>
      </c>
      <c r="H273" s="6">
        <v>1979</v>
      </c>
      <c r="I273" s="7" t="s">
        <v>19</v>
      </c>
      <c r="J273" s="6">
        <v>500</v>
      </c>
      <c r="K273" s="6">
        <v>75</v>
      </c>
      <c r="L273" s="9">
        <v>0.7</v>
      </c>
      <c r="M273" s="9">
        <v>12.09</v>
      </c>
      <c r="N273" s="10">
        <v>0.60499999999999998</v>
      </c>
      <c r="O273" s="9">
        <v>0.3498263888888889</v>
      </c>
      <c r="P273" s="11">
        <v>1.7505787037037038E-2</v>
      </c>
      <c r="Q273" s="25"/>
      <c r="R273" s="25"/>
    </row>
    <row r="274" spans="1:24" x14ac:dyDescent="0.25">
      <c r="A274" s="6">
        <v>2017</v>
      </c>
      <c r="B274" s="6">
        <v>2550</v>
      </c>
      <c r="C274" s="7" t="s">
        <v>27</v>
      </c>
      <c r="D274" s="8">
        <v>42972</v>
      </c>
      <c r="E274" s="6">
        <v>6888</v>
      </c>
      <c r="F274" s="7" t="s">
        <v>20</v>
      </c>
      <c r="G274" s="7" t="s">
        <v>18</v>
      </c>
      <c r="H274" s="6">
        <v>2016</v>
      </c>
      <c r="I274" s="7" t="s">
        <v>42</v>
      </c>
      <c r="J274" s="6">
        <v>500</v>
      </c>
      <c r="K274" s="6">
        <v>33</v>
      </c>
      <c r="L274" s="9">
        <v>0.7</v>
      </c>
      <c r="M274" s="9">
        <v>2.75</v>
      </c>
      <c r="N274" s="11">
        <v>8.9999999999999993E-3</v>
      </c>
      <c r="O274" s="9">
        <v>3.5011574074074077E-2</v>
      </c>
      <c r="P274" s="11">
        <v>1.1458333333333332E-4</v>
      </c>
      <c r="Q274" s="25">
        <f>O273-O274</f>
        <v>0.31481481481481483</v>
      </c>
      <c r="R274" s="25">
        <f>P273-P274</f>
        <v>1.7391203703703704E-2</v>
      </c>
      <c r="S274" s="38">
        <f>Q274/365</f>
        <v>8.6250634195839679E-4</v>
      </c>
      <c r="T274" s="38">
        <f>R274/365</f>
        <v>4.7647133434804668E-5</v>
      </c>
      <c r="U274" s="38">
        <f>T274*0.92</f>
        <v>4.3835362760020295E-5</v>
      </c>
      <c r="V274" s="25">
        <f>LOOKUP(G274,'Load Factor Adjustment'!$A$20:$A$28,'Load Factor Adjustment'!$D$20:$D$28)</f>
        <v>0.68571428571428572</v>
      </c>
      <c r="W274" s="38">
        <f>S274*V274</f>
        <v>5.9143292020004347E-4</v>
      </c>
      <c r="X274" s="38">
        <f>U274*V274</f>
        <v>3.0058534464013918E-5</v>
      </c>
    </row>
    <row r="275" spans="1:24" x14ac:dyDescent="0.25">
      <c r="A275" s="6">
        <v>2017</v>
      </c>
      <c r="B275" s="6">
        <v>2537</v>
      </c>
      <c r="C275" s="7" t="s">
        <v>27</v>
      </c>
      <c r="D275" s="8">
        <v>42974</v>
      </c>
      <c r="E275" s="6">
        <v>6911</v>
      </c>
      <c r="F275" s="7" t="s">
        <v>17</v>
      </c>
      <c r="G275" s="7" t="s">
        <v>37</v>
      </c>
      <c r="H275" s="6">
        <v>1981</v>
      </c>
      <c r="I275" s="7" t="s">
        <v>19</v>
      </c>
      <c r="J275" s="6">
        <v>400</v>
      </c>
      <c r="K275" s="6">
        <v>170</v>
      </c>
      <c r="L275" s="9">
        <v>0.51</v>
      </c>
      <c r="M275" s="9">
        <v>10.23</v>
      </c>
      <c r="N275" s="10">
        <v>0.39600000000000002</v>
      </c>
      <c r="O275" s="9">
        <v>0.39106746031746037</v>
      </c>
      <c r="P275" s="11">
        <v>1.5138095238095239E-2</v>
      </c>
      <c r="Q275" s="25"/>
      <c r="R275" s="25"/>
    </row>
    <row r="276" spans="1:24" x14ac:dyDescent="0.25">
      <c r="A276" s="6">
        <v>2017</v>
      </c>
      <c r="B276" s="6">
        <v>2537</v>
      </c>
      <c r="C276" s="7" t="s">
        <v>27</v>
      </c>
      <c r="D276" s="8">
        <v>42974</v>
      </c>
      <c r="E276" s="6">
        <v>6912</v>
      </c>
      <c r="F276" s="7" t="s">
        <v>20</v>
      </c>
      <c r="G276" s="7" t="s">
        <v>37</v>
      </c>
      <c r="H276" s="6">
        <v>2016</v>
      </c>
      <c r="I276" s="7" t="s">
        <v>42</v>
      </c>
      <c r="J276" s="6">
        <v>400</v>
      </c>
      <c r="K276" s="6">
        <v>174</v>
      </c>
      <c r="L276" s="9">
        <v>0.51</v>
      </c>
      <c r="M276" s="9">
        <v>0.26</v>
      </c>
      <c r="N276" s="11">
        <v>8.9999999999999993E-3</v>
      </c>
      <c r="O276" s="9">
        <v>1.0173015873015874E-2</v>
      </c>
      <c r="P276" s="11">
        <v>3.5214285714285713E-4</v>
      </c>
      <c r="Q276" s="25">
        <f>O275-O276</f>
        <v>0.38089444444444448</v>
      </c>
      <c r="R276" s="25">
        <f>P275-P276</f>
        <v>1.4785952380952382E-2</v>
      </c>
      <c r="S276" s="38">
        <f>Q276/365</f>
        <v>1.0435464231354644E-3</v>
      </c>
      <c r="T276" s="38">
        <f>R276/365</f>
        <v>4.0509458577951729E-5</v>
      </c>
      <c r="U276" s="38">
        <f>T276*0.92</f>
        <v>3.7268701891715596E-5</v>
      </c>
      <c r="V276" s="25">
        <f>LOOKUP(G276,'Load Factor Adjustment'!$A$20:$A$28,'Load Factor Adjustment'!$D$20:$D$28)</f>
        <v>0.78431372549019607</v>
      </c>
      <c r="W276" s="38">
        <f>S276*V276</f>
        <v>8.1846778285134464E-4</v>
      </c>
      <c r="X276" s="38">
        <f>U276*V276</f>
        <v>2.9230354424874977E-5</v>
      </c>
    </row>
    <row r="277" spans="1:24" x14ac:dyDescent="0.25">
      <c r="A277" s="6">
        <v>2016</v>
      </c>
      <c r="B277" s="6">
        <v>2559</v>
      </c>
      <c r="C277" s="7" t="s">
        <v>27</v>
      </c>
      <c r="D277" s="8">
        <v>42976</v>
      </c>
      <c r="E277" s="6">
        <v>6869</v>
      </c>
      <c r="F277" s="7" t="s">
        <v>17</v>
      </c>
      <c r="G277" s="7" t="s">
        <v>18</v>
      </c>
      <c r="H277" s="6">
        <v>1989</v>
      </c>
      <c r="I277" s="7" t="s">
        <v>19</v>
      </c>
      <c r="J277" s="6">
        <v>800</v>
      </c>
      <c r="K277" s="6">
        <v>97</v>
      </c>
      <c r="L277" s="9">
        <v>0.7</v>
      </c>
      <c r="M277" s="9">
        <v>8.17</v>
      </c>
      <c r="N277" s="10">
        <v>0.497</v>
      </c>
      <c r="O277" s="9">
        <v>0.48919135802469138</v>
      </c>
      <c r="P277" s="11">
        <v>2.9758641975308642E-2</v>
      </c>
      <c r="Q277" s="25"/>
      <c r="R277" s="25"/>
    </row>
    <row r="278" spans="1:24" x14ac:dyDescent="0.25">
      <c r="A278" s="6">
        <v>2016</v>
      </c>
      <c r="B278" s="6">
        <v>2559</v>
      </c>
      <c r="C278" s="7" t="s">
        <v>27</v>
      </c>
      <c r="D278" s="8">
        <v>42976</v>
      </c>
      <c r="E278" s="6">
        <v>6870</v>
      </c>
      <c r="F278" s="7" t="s">
        <v>20</v>
      </c>
      <c r="G278" s="7" t="s">
        <v>18</v>
      </c>
      <c r="H278" s="6">
        <v>2011</v>
      </c>
      <c r="I278" s="7" t="s">
        <v>21</v>
      </c>
      <c r="J278" s="6">
        <v>800</v>
      </c>
      <c r="K278" s="6">
        <v>101</v>
      </c>
      <c r="L278" s="9">
        <v>0.7</v>
      </c>
      <c r="M278" s="9">
        <v>2.3199999999999998</v>
      </c>
      <c r="N278" s="11">
        <v>0.112</v>
      </c>
      <c r="O278" s="9">
        <v>0.14464197530864195</v>
      </c>
      <c r="P278" s="11">
        <v>6.9827160493827166E-3</v>
      </c>
      <c r="Q278" s="25">
        <f>O277-O278</f>
        <v>0.3445493827160494</v>
      </c>
      <c r="R278" s="25">
        <f>P277-P278</f>
        <v>2.2775925925925925E-2</v>
      </c>
      <c r="S278" s="38">
        <f>Q278/365</f>
        <v>9.4397091155082032E-4</v>
      </c>
      <c r="T278" s="38">
        <f>R278/365</f>
        <v>6.2399797057331307E-5</v>
      </c>
      <c r="U278" s="38">
        <f>T278*0.92</f>
        <v>5.7407813292744804E-5</v>
      </c>
      <c r="V278" s="25">
        <f>LOOKUP(G278,'Load Factor Adjustment'!$A$20:$A$28,'Load Factor Adjustment'!$D$20:$D$28)</f>
        <v>0.68571428571428572</v>
      </c>
      <c r="W278" s="38">
        <f>S278*V278</f>
        <v>6.4729433934913394E-4</v>
      </c>
      <c r="X278" s="38">
        <f>U278*V278</f>
        <v>3.9365357686453583E-5</v>
      </c>
    </row>
    <row r="279" spans="1:24" x14ac:dyDescent="0.25">
      <c r="A279" s="6">
        <v>2016</v>
      </c>
      <c r="B279" s="6">
        <v>2382</v>
      </c>
      <c r="C279" s="7" t="s">
        <v>16</v>
      </c>
      <c r="D279" s="8">
        <v>42978</v>
      </c>
      <c r="E279" s="6">
        <v>6771</v>
      </c>
      <c r="F279" s="7" t="s">
        <v>17</v>
      </c>
      <c r="G279" s="7" t="s">
        <v>18</v>
      </c>
      <c r="H279" s="6">
        <v>1994</v>
      </c>
      <c r="I279" s="7" t="s">
        <v>19</v>
      </c>
      <c r="J279" s="6">
        <v>250</v>
      </c>
      <c r="K279" s="6">
        <v>95</v>
      </c>
      <c r="L279" s="9">
        <v>0.7</v>
      </c>
      <c r="M279" s="9">
        <v>8.17</v>
      </c>
      <c r="N279" s="10">
        <v>0.497</v>
      </c>
      <c r="O279" s="9">
        <v>0.14972029320987654</v>
      </c>
      <c r="P279" s="11">
        <v>9.1078317901234565E-3</v>
      </c>
      <c r="Q279" s="25"/>
      <c r="R279" s="25"/>
    </row>
    <row r="280" spans="1:24" x14ac:dyDescent="0.25">
      <c r="A280" s="6">
        <v>2016</v>
      </c>
      <c r="B280" s="6">
        <v>2382</v>
      </c>
      <c r="C280" s="7" t="s">
        <v>16</v>
      </c>
      <c r="D280" s="8">
        <v>42978</v>
      </c>
      <c r="E280" s="6">
        <v>6772</v>
      </c>
      <c r="F280" s="7" t="s">
        <v>20</v>
      </c>
      <c r="G280" s="7" t="s">
        <v>18</v>
      </c>
      <c r="H280" s="6">
        <v>2016</v>
      </c>
      <c r="I280" s="7" t="s">
        <v>42</v>
      </c>
      <c r="J280" s="6">
        <v>250</v>
      </c>
      <c r="K280" s="6">
        <v>86</v>
      </c>
      <c r="L280" s="9">
        <v>0.7</v>
      </c>
      <c r="M280" s="9">
        <v>0.26</v>
      </c>
      <c r="N280" s="11">
        <v>8.9999999999999993E-3</v>
      </c>
      <c r="O280" s="9">
        <v>4.3132716049382709E-3</v>
      </c>
      <c r="P280" s="11">
        <v>1.4930555555555552E-4</v>
      </c>
      <c r="Q280" s="25">
        <f>O279-O280</f>
        <v>0.14540702160493826</v>
      </c>
      <c r="R280" s="25">
        <f>P279-P280</f>
        <v>8.9585262345679012E-3</v>
      </c>
      <c r="S280" s="38">
        <f>Q280/365</f>
        <v>3.983754016573651E-4</v>
      </c>
      <c r="T280" s="38">
        <f>R280/365</f>
        <v>2.4543907491966852E-5</v>
      </c>
      <c r="U280" s="38">
        <f>T280*0.92</f>
        <v>2.2580394892609505E-5</v>
      </c>
      <c r="V280" s="25">
        <f>LOOKUP(G280,'Load Factor Adjustment'!$A$20:$A$28,'Load Factor Adjustment'!$D$20:$D$28)</f>
        <v>0.68571428571428572</v>
      </c>
      <c r="W280" s="38">
        <f>S280*V280</f>
        <v>2.7317170399362181E-4</v>
      </c>
      <c r="X280" s="38">
        <f>U280*V280</f>
        <v>1.5483699354932232E-5</v>
      </c>
    </row>
    <row r="281" spans="1:24" x14ac:dyDescent="0.25">
      <c r="A281" s="6">
        <v>2017</v>
      </c>
      <c r="B281" s="6">
        <v>2528</v>
      </c>
      <c r="C281" s="7" t="s">
        <v>16</v>
      </c>
      <c r="D281" s="8">
        <v>42983</v>
      </c>
      <c r="E281" s="6">
        <v>6928</v>
      </c>
      <c r="F281" s="7" t="s">
        <v>17</v>
      </c>
      <c r="G281" s="7" t="s">
        <v>37</v>
      </c>
      <c r="H281" s="6">
        <v>1979</v>
      </c>
      <c r="I281" s="7" t="s">
        <v>19</v>
      </c>
      <c r="J281" s="6">
        <v>700</v>
      </c>
      <c r="K281" s="6">
        <v>180</v>
      </c>
      <c r="L281" s="9">
        <v>0.51</v>
      </c>
      <c r="M281" s="9">
        <v>11.16</v>
      </c>
      <c r="N281" s="10">
        <v>0.39600000000000002</v>
      </c>
      <c r="O281" s="9">
        <v>0.79049999999999998</v>
      </c>
      <c r="P281" s="11">
        <v>2.8050000000000002E-2</v>
      </c>
      <c r="Q281" s="25"/>
      <c r="R281" s="25"/>
    </row>
    <row r="282" spans="1:24" x14ac:dyDescent="0.25">
      <c r="A282" s="6">
        <v>2017</v>
      </c>
      <c r="B282" s="6">
        <v>2528</v>
      </c>
      <c r="C282" s="7" t="s">
        <v>16</v>
      </c>
      <c r="D282" s="8">
        <v>42983</v>
      </c>
      <c r="E282" s="6">
        <v>6929</v>
      </c>
      <c r="F282" s="7" t="s">
        <v>20</v>
      </c>
      <c r="G282" s="7" t="s">
        <v>37</v>
      </c>
      <c r="H282" s="6">
        <v>2016</v>
      </c>
      <c r="I282" s="7" t="s">
        <v>42</v>
      </c>
      <c r="J282" s="6">
        <v>700</v>
      </c>
      <c r="K282" s="6">
        <v>174</v>
      </c>
      <c r="L282" s="9">
        <v>0.51</v>
      </c>
      <c r="M282" s="9">
        <v>0.26</v>
      </c>
      <c r="N282" s="11">
        <v>8.9999999999999993E-3</v>
      </c>
      <c r="O282" s="9">
        <v>1.7802777777777778E-2</v>
      </c>
      <c r="P282" s="11">
        <v>6.1625000000000004E-4</v>
      </c>
      <c r="Q282" s="25">
        <f>O281-O282</f>
        <v>0.77269722222222215</v>
      </c>
      <c r="R282" s="25">
        <f>P281-P282</f>
        <v>2.7433750000000003E-2</v>
      </c>
      <c r="S282" s="38">
        <f>Q282/365</f>
        <v>2.1169786910197868E-3</v>
      </c>
      <c r="T282" s="38">
        <f>R282/365</f>
        <v>7.5160958904109604E-5</v>
      </c>
      <c r="U282" s="38">
        <f>T282*0.92</f>
        <v>6.9148082191780843E-5</v>
      </c>
      <c r="V282" s="25">
        <f>LOOKUP(G282,'Load Factor Adjustment'!$A$20:$A$28,'Load Factor Adjustment'!$D$20:$D$28)</f>
        <v>0.78431372549019607</v>
      </c>
      <c r="W282" s="38">
        <f>S282*V282</f>
        <v>1.6603754439370876E-3</v>
      </c>
      <c r="X282" s="38">
        <f>U282*V282</f>
        <v>5.4233789954337912E-5</v>
      </c>
    </row>
    <row r="283" spans="1:24" x14ac:dyDescent="0.25">
      <c r="A283" s="6">
        <v>2017</v>
      </c>
      <c r="B283" s="6">
        <v>2538</v>
      </c>
      <c r="C283" s="7" t="s">
        <v>16</v>
      </c>
      <c r="D283" s="8">
        <v>42983</v>
      </c>
      <c r="E283" s="6">
        <v>6934</v>
      </c>
      <c r="F283" s="7" t="s">
        <v>17</v>
      </c>
      <c r="G283" s="7" t="s">
        <v>37</v>
      </c>
      <c r="H283" s="6">
        <v>1979</v>
      </c>
      <c r="I283" s="7" t="s">
        <v>19</v>
      </c>
      <c r="J283" s="6">
        <v>700</v>
      </c>
      <c r="K283" s="6">
        <v>180</v>
      </c>
      <c r="L283" s="9">
        <v>0.51</v>
      </c>
      <c r="M283" s="9">
        <v>11.16</v>
      </c>
      <c r="N283" s="10">
        <v>0.39600000000000002</v>
      </c>
      <c r="O283" s="9">
        <v>0.79049999999999998</v>
      </c>
      <c r="P283" s="11">
        <v>2.8050000000000002E-2</v>
      </c>
      <c r="Q283" s="25"/>
      <c r="R283" s="25"/>
    </row>
    <row r="284" spans="1:24" x14ac:dyDescent="0.25">
      <c r="A284" s="6">
        <v>2017</v>
      </c>
      <c r="B284" s="6">
        <v>2538</v>
      </c>
      <c r="C284" s="7" t="s">
        <v>16</v>
      </c>
      <c r="D284" s="8">
        <v>42983</v>
      </c>
      <c r="E284" s="6">
        <v>6935</v>
      </c>
      <c r="F284" s="7" t="s">
        <v>20</v>
      </c>
      <c r="G284" s="7" t="s">
        <v>37</v>
      </c>
      <c r="H284" s="6">
        <v>2016</v>
      </c>
      <c r="I284" s="7" t="s">
        <v>42</v>
      </c>
      <c r="J284" s="6">
        <v>700</v>
      </c>
      <c r="K284" s="6">
        <v>174</v>
      </c>
      <c r="L284" s="9">
        <v>0.51</v>
      </c>
      <c r="M284" s="9">
        <v>0.26</v>
      </c>
      <c r="N284" s="11">
        <v>8.9999999999999993E-3</v>
      </c>
      <c r="O284" s="9">
        <v>1.7802777777777778E-2</v>
      </c>
      <c r="P284" s="11">
        <v>6.1625000000000004E-4</v>
      </c>
      <c r="Q284" s="25">
        <f>O283-O284</f>
        <v>0.77269722222222215</v>
      </c>
      <c r="R284" s="25">
        <f>P283-P284</f>
        <v>2.7433750000000003E-2</v>
      </c>
      <c r="S284" s="38">
        <f>Q284/365</f>
        <v>2.1169786910197868E-3</v>
      </c>
      <c r="T284" s="38">
        <f>R284/365</f>
        <v>7.5160958904109604E-5</v>
      </c>
      <c r="U284" s="38">
        <f>T284*0.92</f>
        <v>6.9148082191780843E-5</v>
      </c>
      <c r="V284" s="25">
        <f>LOOKUP(G284,'Load Factor Adjustment'!$A$20:$A$28,'Load Factor Adjustment'!$D$20:$D$28)</f>
        <v>0.78431372549019607</v>
      </c>
      <c r="W284" s="38">
        <f>S284*V284</f>
        <v>1.6603754439370876E-3</v>
      </c>
      <c r="X284" s="38">
        <f>U284*V284</f>
        <v>5.4233789954337912E-5</v>
      </c>
    </row>
    <row r="285" spans="1:24" x14ac:dyDescent="0.25">
      <c r="A285" s="6">
        <v>2017</v>
      </c>
      <c r="B285" s="6">
        <v>2557</v>
      </c>
      <c r="C285" s="7" t="s">
        <v>27</v>
      </c>
      <c r="D285" s="8">
        <v>42983</v>
      </c>
      <c r="E285" s="6">
        <v>6873</v>
      </c>
      <c r="F285" s="7" t="s">
        <v>17</v>
      </c>
      <c r="G285" s="7" t="s">
        <v>18</v>
      </c>
      <c r="H285" s="6">
        <v>1978</v>
      </c>
      <c r="I285" s="7" t="s">
        <v>19</v>
      </c>
      <c r="J285" s="6">
        <v>800</v>
      </c>
      <c r="K285" s="6">
        <v>186</v>
      </c>
      <c r="L285" s="9">
        <v>0.7</v>
      </c>
      <c r="M285" s="9">
        <v>11.16</v>
      </c>
      <c r="N285" s="10">
        <v>0.39600000000000002</v>
      </c>
      <c r="O285" s="9">
        <v>1.2813333333333334</v>
      </c>
      <c r="P285" s="11">
        <v>4.5466666666666669E-2</v>
      </c>
      <c r="Q285" s="25"/>
      <c r="R285" s="25"/>
    </row>
    <row r="286" spans="1:24" x14ac:dyDescent="0.25">
      <c r="A286" s="6">
        <v>2017</v>
      </c>
      <c r="B286" s="6">
        <v>2557</v>
      </c>
      <c r="C286" s="7" t="s">
        <v>27</v>
      </c>
      <c r="D286" s="8">
        <v>42983</v>
      </c>
      <c r="E286" s="6">
        <v>6874</v>
      </c>
      <c r="F286" s="7" t="s">
        <v>20</v>
      </c>
      <c r="G286" s="7" t="s">
        <v>18</v>
      </c>
      <c r="H286" s="6">
        <v>2016</v>
      </c>
      <c r="I286" s="7" t="s">
        <v>42</v>
      </c>
      <c r="J286" s="6">
        <v>800</v>
      </c>
      <c r="K286" s="6">
        <v>141</v>
      </c>
      <c r="L286" s="9">
        <v>0.7</v>
      </c>
      <c r="M286" s="9">
        <v>2.3199999999999998</v>
      </c>
      <c r="N286" s="11">
        <v>0.112</v>
      </c>
      <c r="O286" s="9">
        <v>0.2019259259259259</v>
      </c>
      <c r="P286" s="11">
        <v>9.7481481481481481E-3</v>
      </c>
      <c r="Q286" s="25">
        <f>O285-O286</f>
        <v>1.0794074074074076</v>
      </c>
      <c r="R286" s="25">
        <f>P285-P286</f>
        <v>3.5718518518518524E-2</v>
      </c>
      <c r="S286" s="38">
        <f>Q286/365</f>
        <v>2.9572805682394729E-3</v>
      </c>
      <c r="T286" s="38">
        <f>R286/365</f>
        <v>9.7858954845256231E-5</v>
      </c>
      <c r="U286" s="38">
        <f>T286*0.92</f>
        <v>9.0030238457635735E-5</v>
      </c>
      <c r="V286" s="25">
        <f>LOOKUP(G286,'Load Factor Adjustment'!$A$20:$A$28,'Load Factor Adjustment'!$D$20:$D$28)</f>
        <v>0.68571428571428572</v>
      </c>
      <c r="W286" s="38">
        <f>S286*V286</f>
        <v>2.0278495325070671E-3</v>
      </c>
      <c r="X286" s="38">
        <f>U286*V286</f>
        <v>6.1735020656664507E-5</v>
      </c>
    </row>
    <row r="287" spans="1:24" x14ac:dyDescent="0.25">
      <c r="A287" s="6">
        <v>2017</v>
      </c>
      <c r="B287" s="6">
        <v>2383</v>
      </c>
      <c r="C287" s="7" t="s">
        <v>16</v>
      </c>
      <c r="D287" s="8">
        <v>42984</v>
      </c>
      <c r="E287" s="6">
        <v>6774</v>
      </c>
      <c r="F287" s="7" t="s">
        <v>17</v>
      </c>
      <c r="G287" s="7" t="s">
        <v>18</v>
      </c>
      <c r="H287" s="6">
        <v>1990</v>
      </c>
      <c r="I287" s="7" t="s">
        <v>19</v>
      </c>
      <c r="J287" s="6">
        <v>600</v>
      </c>
      <c r="K287" s="6">
        <v>95</v>
      </c>
      <c r="L287" s="9">
        <v>0.7</v>
      </c>
      <c r="M287" s="9">
        <v>8.17</v>
      </c>
      <c r="N287" s="10">
        <v>0.497</v>
      </c>
      <c r="O287" s="9">
        <v>0.35932870370370368</v>
      </c>
      <c r="P287" s="11">
        <v>2.1858796296296296E-2</v>
      </c>
      <c r="Q287" s="25"/>
      <c r="R287" s="25"/>
    </row>
    <row r="288" spans="1:24" x14ac:dyDescent="0.25">
      <c r="A288" s="6">
        <v>2017</v>
      </c>
      <c r="B288" s="6">
        <v>2383</v>
      </c>
      <c r="C288" s="7" t="s">
        <v>16</v>
      </c>
      <c r="D288" s="8">
        <v>42984</v>
      </c>
      <c r="E288" s="6">
        <v>6775</v>
      </c>
      <c r="F288" s="7" t="s">
        <v>20</v>
      </c>
      <c r="G288" s="7" t="s">
        <v>18</v>
      </c>
      <c r="H288" s="6">
        <v>2016</v>
      </c>
      <c r="I288" s="7" t="s">
        <v>42</v>
      </c>
      <c r="J288" s="6">
        <v>600</v>
      </c>
      <c r="K288" s="6">
        <v>115</v>
      </c>
      <c r="L288" s="9">
        <v>0.7</v>
      </c>
      <c r="M288" s="9">
        <v>0.26</v>
      </c>
      <c r="N288" s="11">
        <v>8.9999999999999993E-3</v>
      </c>
      <c r="O288" s="9">
        <v>1.3842592592592592E-2</v>
      </c>
      <c r="P288" s="11">
        <v>4.7916666666666664E-4</v>
      </c>
      <c r="Q288" s="25">
        <f>O287-O288</f>
        <v>0.3454861111111111</v>
      </c>
      <c r="R288" s="25">
        <f>P287-P288</f>
        <v>2.137962962962963E-2</v>
      </c>
      <c r="S288" s="38">
        <f>Q288/365</f>
        <v>9.465372907153729E-4</v>
      </c>
      <c r="T288" s="38">
        <f>R288/365</f>
        <v>5.8574327752409948E-5</v>
      </c>
      <c r="U288" s="38">
        <f>T288*0.92</f>
        <v>5.3888381532217152E-5</v>
      </c>
      <c r="V288" s="25">
        <f>LOOKUP(G288,'Load Factor Adjustment'!$A$20:$A$28,'Load Factor Adjustment'!$D$20:$D$28)</f>
        <v>0.68571428571428572</v>
      </c>
      <c r="W288" s="38">
        <f>S288*V288</f>
        <v>6.4905414220482716E-4</v>
      </c>
      <c r="X288" s="38">
        <f>U288*V288</f>
        <v>3.6952033050663194E-5</v>
      </c>
    </row>
    <row r="289" spans="1:24" x14ac:dyDescent="0.25">
      <c r="A289" s="6">
        <v>2016</v>
      </c>
      <c r="B289" s="6">
        <v>2566</v>
      </c>
      <c r="C289" s="7" t="s">
        <v>16</v>
      </c>
      <c r="D289" s="8">
        <v>42986</v>
      </c>
      <c r="E289" s="6">
        <v>6845</v>
      </c>
      <c r="F289" s="7" t="s">
        <v>17</v>
      </c>
      <c r="G289" s="7" t="s">
        <v>18</v>
      </c>
      <c r="H289" s="6">
        <v>1980</v>
      </c>
      <c r="I289" s="7" t="s">
        <v>19</v>
      </c>
      <c r="J289" s="6">
        <v>400</v>
      </c>
      <c r="K289" s="6">
        <v>110</v>
      </c>
      <c r="L289" s="9">
        <v>0.7</v>
      </c>
      <c r="M289" s="9">
        <v>12.09</v>
      </c>
      <c r="N289" s="10">
        <v>0.60499999999999998</v>
      </c>
      <c r="O289" s="9">
        <v>0.41046296296296292</v>
      </c>
      <c r="P289" s="11">
        <v>2.054012345679012E-2</v>
      </c>
      <c r="Q289" s="25"/>
      <c r="R289" s="25"/>
    </row>
    <row r="290" spans="1:24" x14ac:dyDescent="0.25">
      <c r="A290" s="6">
        <v>2016</v>
      </c>
      <c r="B290" s="6">
        <v>2566</v>
      </c>
      <c r="C290" s="7" t="s">
        <v>16</v>
      </c>
      <c r="D290" s="8">
        <v>42986</v>
      </c>
      <c r="E290" s="6">
        <v>6846</v>
      </c>
      <c r="F290" s="7" t="s">
        <v>20</v>
      </c>
      <c r="G290" s="7" t="s">
        <v>18</v>
      </c>
      <c r="H290" s="6">
        <v>2016</v>
      </c>
      <c r="I290" s="7" t="s">
        <v>42</v>
      </c>
      <c r="J290" s="6">
        <v>400</v>
      </c>
      <c r="K290" s="6">
        <v>125</v>
      </c>
      <c r="L290" s="9">
        <v>0.7</v>
      </c>
      <c r="M290" s="9">
        <v>2.3199999999999998</v>
      </c>
      <c r="N290" s="11">
        <v>0.112</v>
      </c>
      <c r="O290" s="9">
        <v>8.9506172839506168E-2</v>
      </c>
      <c r="P290" s="11">
        <v>4.3209876543209872E-3</v>
      </c>
      <c r="Q290" s="25">
        <f>O289-O290</f>
        <v>0.32095679012345674</v>
      </c>
      <c r="R290" s="25">
        <f>P289-P290</f>
        <v>1.6219135802469132E-2</v>
      </c>
      <c r="S290" s="38">
        <f>Q290/365</f>
        <v>8.793336715711143E-4</v>
      </c>
      <c r="T290" s="38">
        <f>R290/365</f>
        <v>4.443598849991543E-5</v>
      </c>
      <c r="U290" s="38">
        <f>T290*0.92</f>
        <v>4.0881109419922196E-5</v>
      </c>
      <c r="V290" s="25">
        <f>LOOKUP(G290,'Load Factor Adjustment'!$A$20:$A$28,'Load Factor Adjustment'!$D$20:$D$28)</f>
        <v>0.68571428571428572</v>
      </c>
      <c r="W290" s="38">
        <f>S290*V290</f>
        <v>6.0297166050590691E-4</v>
      </c>
      <c r="X290" s="38">
        <f>U290*V290</f>
        <v>2.8032760745089507E-5</v>
      </c>
    </row>
    <row r="291" spans="1:24" x14ac:dyDescent="0.25">
      <c r="A291" s="6">
        <v>2017</v>
      </c>
      <c r="B291" s="6">
        <v>2570</v>
      </c>
      <c r="C291" s="7" t="s">
        <v>16</v>
      </c>
      <c r="D291" s="8">
        <v>42986</v>
      </c>
      <c r="E291" s="6">
        <v>6837</v>
      </c>
      <c r="F291" s="7" t="s">
        <v>17</v>
      </c>
      <c r="G291" s="7" t="s">
        <v>18</v>
      </c>
      <c r="H291" s="6">
        <v>2004</v>
      </c>
      <c r="I291" s="7" t="s">
        <v>38</v>
      </c>
      <c r="J291" s="6">
        <v>400</v>
      </c>
      <c r="K291" s="6">
        <v>81</v>
      </c>
      <c r="L291" s="9">
        <v>0.7</v>
      </c>
      <c r="M291" s="9">
        <v>4.75</v>
      </c>
      <c r="N291" s="11">
        <v>0.192</v>
      </c>
      <c r="O291" s="9">
        <v>0.11874999999999999</v>
      </c>
      <c r="P291" s="11">
        <v>4.8000000000000004E-3</v>
      </c>
      <c r="Q291" s="25"/>
      <c r="R291" s="25"/>
    </row>
    <row r="292" spans="1:24" x14ac:dyDescent="0.25">
      <c r="A292" s="6">
        <v>2017</v>
      </c>
      <c r="B292" s="6">
        <v>2570</v>
      </c>
      <c r="C292" s="7" t="s">
        <v>16</v>
      </c>
      <c r="D292" s="8">
        <v>42986</v>
      </c>
      <c r="E292" s="6">
        <v>6838</v>
      </c>
      <c r="F292" s="7" t="s">
        <v>20</v>
      </c>
      <c r="G292" s="7" t="s">
        <v>18</v>
      </c>
      <c r="H292" s="6">
        <v>2015</v>
      </c>
      <c r="I292" s="7" t="s">
        <v>42</v>
      </c>
      <c r="J292" s="6">
        <v>400</v>
      </c>
      <c r="K292" s="6">
        <v>101</v>
      </c>
      <c r="L292" s="9">
        <v>0.7</v>
      </c>
      <c r="M292" s="9">
        <v>0.26</v>
      </c>
      <c r="N292" s="11">
        <v>8.9999999999999993E-3</v>
      </c>
      <c r="O292" s="9">
        <v>8.104938271604939E-3</v>
      </c>
      <c r="P292" s="11">
        <v>2.8055555555555554E-4</v>
      </c>
      <c r="Q292" s="25">
        <f>O291-O292</f>
        <v>0.11064506172839506</v>
      </c>
      <c r="R292" s="25">
        <f>P291-P292</f>
        <v>4.5194444444444449E-3</v>
      </c>
      <c r="S292" s="38">
        <f>Q292/365</f>
        <v>3.0313715542026041E-4</v>
      </c>
      <c r="T292" s="38">
        <f>R292/365</f>
        <v>1.2382039573820398E-5</v>
      </c>
      <c r="U292" s="38">
        <f>T292*0.92</f>
        <v>1.1391476407914766E-5</v>
      </c>
      <c r="V292" s="25">
        <f>LOOKUP(G292,'Load Factor Adjustment'!$A$20:$A$28,'Load Factor Adjustment'!$D$20:$D$28)</f>
        <v>0.68571428571428572</v>
      </c>
      <c r="W292" s="38">
        <f>S292*V292</f>
        <v>2.0786547800246427E-4</v>
      </c>
      <c r="X292" s="38">
        <f>U292*V292</f>
        <v>7.8112981082844112E-6</v>
      </c>
    </row>
    <row r="293" spans="1:24" x14ac:dyDescent="0.25">
      <c r="A293" s="6">
        <v>2017</v>
      </c>
      <c r="B293" s="6">
        <v>2555</v>
      </c>
      <c r="C293" s="7" t="s">
        <v>27</v>
      </c>
      <c r="D293" s="8">
        <v>42989</v>
      </c>
      <c r="E293" s="6">
        <v>6877</v>
      </c>
      <c r="F293" s="7" t="s">
        <v>17</v>
      </c>
      <c r="G293" s="7" t="s">
        <v>18</v>
      </c>
      <c r="H293" s="6">
        <v>1976</v>
      </c>
      <c r="I293" s="7" t="s">
        <v>19</v>
      </c>
      <c r="J293" s="6">
        <v>400</v>
      </c>
      <c r="K293" s="6">
        <v>81</v>
      </c>
      <c r="L293" s="9">
        <v>0.7</v>
      </c>
      <c r="M293" s="9">
        <v>12.09</v>
      </c>
      <c r="N293" s="10">
        <v>0.60499999999999998</v>
      </c>
      <c r="O293" s="9">
        <v>0.30225000000000002</v>
      </c>
      <c r="P293" s="11">
        <v>1.5125E-2</v>
      </c>
      <c r="Q293" s="25"/>
      <c r="R293" s="25"/>
    </row>
    <row r="294" spans="1:24" x14ac:dyDescent="0.25">
      <c r="A294" s="6">
        <v>2017</v>
      </c>
      <c r="B294" s="6">
        <v>2555</v>
      </c>
      <c r="C294" s="7" t="s">
        <v>27</v>
      </c>
      <c r="D294" s="8">
        <v>42989</v>
      </c>
      <c r="E294" s="6">
        <v>6878</v>
      </c>
      <c r="F294" s="7" t="s">
        <v>20</v>
      </c>
      <c r="G294" s="7" t="s">
        <v>18</v>
      </c>
      <c r="H294" s="6">
        <v>2017</v>
      </c>
      <c r="I294" s="7" t="s">
        <v>42</v>
      </c>
      <c r="J294" s="6">
        <v>400</v>
      </c>
      <c r="K294" s="6">
        <v>99</v>
      </c>
      <c r="L294" s="9">
        <v>0.7</v>
      </c>
      <c r="M294" s="9">
        <v>0.26</v>
      </c>
      <c r="N294" s="11">
        <v>8.9999999999999993E-3</v>
      </c>
      <c r="O294" s="9">
        <v>7.9444444444444449E-3</v>
      </c>
      <c r="P294" s="11">
        <v>2.7499999999999996E-4</v>
      </c>
      <c r="Q294" s="25">
        <f>O293-O294</f>
        <v>0.2943055555555556</v>
      </c>
      <c r="R294" s="25">
        <f>P293-P294</f>
        <v>1.485E-2</v>
      </c>
      <c r="S294" s="38">
        <f>Q294/365</f>
        <v>8.0631659056316603E-4</v>
      </c>
      <c r="T294" s="38">
        <f>R294/365</f>
        <v>4.0684931506849315E-5</v>
      </c>
      <c r="U294" s="38">
        <f>T294*0.92</f>
        <v>3.743013698630137E-5</v>
      </c>
      <c r="V294" s="25">
        <f>LOOKUP(G294,'Load Factor Adjustment'!$A$20:$A$28,'Load Factor Adjustment'!$D$20:$D$28)</f>
        <v>0.68571428571428572</v>
      </c>
      <c r="W294" s="38">
        <f>S294*V294</f>
        <v>5.5290280495759957E-4</v>
      </c>
      <c r="X294" s="38">
        <f>U294*V294</f>
        <v>2.5666379647749511E-5</v>
      </c>
    </row>
    <row r="295" spans="1:24" x14ac:dyDescent="0.25">
      <c r="A295" s="6">
        <v>2017</v>
      </c>
      <c r="B295" s="6">
        <v>2572</v>
      </c>
      <c r="C295" s="7" t="s">
        <v>16</v>
      </c>
      <c r="D295" s="8">
        <v>42989</v>
      </c>
      <c r="E295" s="6">
        <v>6834</v>
      </c>
      <c r="F295" s="7" t="s">
        <v>17</v>
      </c>
      <c r="G295" s="7" t="s">
        <v>18</v>
      </c>
      <c r="H295" s="6">
        <v>1982</v>
      </c>
      <c r="I295" s="7" t="s">
        <v>19</v>
      </c>
      <c r="J295" s="6">
        <v>400</v>
      </c>
      <c r="K295" s="6">
        <v>82</v>
      </c>
      <c r="L295" s="9">
        <v>0.7</v>
      </c>
      <c r="M295" s="9">
        <v>12.09</v>
      </c>
      <c r="N295" s="10">
        <v>0.60499999999999998</v>
      </c>
      <c r="O295" s="9">
        <v>0.30598148148148152</v>
      </c>
      <c r="P295" s="11">
        <v>1.5311728395061728E-2</v>
      </c>
      <c r="Q295" s="25"/>
      <c r="R295" s="25"/>
    </row>
    <row r="296" spans="1:24" x14ac:dyDescent="0.25">
      <c r="A296" s="6">
        <v>2017</v>
      </c>
      <c r="B296" s="6">
        <v>2572</v>
      </c>
      <c r="C296" s="7" t="s">
        <v>16</v>
      </c>
      <c r="D296" s="8">
        <v>42989</v>
      </c>
      <c r="E296" s="6">
        <v>6835</v>
      </c>
      <c r="F296" s="7" t="s">
        <v>20</v>
      </c>
      <c r="G296" s="7" t="s">
        <v>18</v>
      </c>
      <c r="H296" s="6">
        <v>2015</v>
      </c>
      <c r="I296" s="7" t="s">
        <v>21</v>
      </c>
      <c r="J296" s="6">
        <v>400</v>
      </c>
      <c r="K296" s="6">
        <v>101</v>
      </c>
      <c r="L296" s="9">
        <v>0.7</v>
      </c>
      <c r="M296" s="9">
        <v>2.3199999999999998</v>
      </c>
      <c r="N296" s="11">
        <v>0.112</v>
      </c>
      <c r="O296" s="9">
        <v>7.2320987654320976E-2</v>
      </c>
      <c r="P296" s="11">
        <v>3.4913580246913583E-3</v>
      </c>
      <c r="Q296" s="25">
        <f>O295-O296</f>
        <v>0.23366049382716053</v>
      </c>
      <c r="R296" s="25">
        <f>P295-P296</f>
        <v>1.182037037037037E-2</v>
      </c>
      <c r="S296" s="38">
        <f>Q296/365</f>
        <v>6.4016573651276857E-4</v>
      </c>
      <c r="T296" s="38">
        <f>R296/365</f>
        <v>3.2384576357179099E-5</v>
      </c>
      <c r="U296" s="38">
        <f>T296*0.92</f>
        <v>2.9793810248604773E-5</v>
      </c>
      <c r="V296" s="25">
        <f>LOOKUP(G296,'Load Factor Adjustment'!$A$20:$A$28,'Load Factor Adjustment'!$D$20:$D$28)</f>
        <v>0.68571428571428572</v>
      </c>
      <c r="W296" s="38">
        <f>S296*V296</f>
        <v>4.3897079075161274E-4</v>
      </c>
      <c r="X296" s="38">
        <f>U296*V296</f>
        <v>2.0430041313328988E-5</v>
      </c>
    </row>
    <row r="297" spans="1:24" x14ac:dyDescent="0.25">
      <c r="A297" s="6">
        <v>2017</v>
      </c>
      <c r="B297" s="6">
        <v>2590</v>
      </c>
      <c r="C297" s="7" t="s">
        <v>23</v>
      </c>
      <c r="D297" s="8">
        <v>42990</v>
      </c>
      <c r="E297" s="6">
        <v>6960</v>
      </c>
      <c r="F297" s="7" t="s">
        <v>17</v>
      </c>
      <c r="G297" s="7" t="s">
        <v>18</v>
      </c>
      <c r="H297" s="6">
        <v>1984</v>
      </c>
      <c r="I297" s="7" t="s">
        <v>19</v>
      </c>
      <c r="J297" s="6">
        <v>400</v>
      </c>
      <c r="K297" s="6">
        <v>81</v>
      </c>
      <c r="L297" s="9">
        <v>0.7</v>
      </c>
      <c r="M297" s="9">
        <v>12.09</v>
      </c>
      <c r="N297" s="10">
        <v>0.60499999999999998</v>
      </c>
      <c r="O297" s="9">
        <v>0.30225000000000002</v>
      </c>
      <c r="P297" s="11">
        <v>1.5125E-2</v>
      </c>
      <c r="Q297" s="25"/>
      <c r="R297" s="25"/>
    </row>
    <row r="298" spans="1:24" x14ac:dyDescent="0.25">
      <c r="A298" s="6">
        <v>2017</v>
      </c>
      <c r="B298" s="6">
        <v>2590</v>
      </c>
      <c r="C298" s="7" t="s">
        <v>23</v>
      </c>
      <c r="D298" s="8">
        <v>42990</v>
      </c>
      <c r="E298" s="6">
        <v>6961</v>
      </c>
      <c r="F298" s="7" t="s">
        <v>20</v>
      </c>
      <c r="G298" s="7" t="s">
        <v>18</v>
      </c>
      <c r="H298" s="6">
        <v>2015</v>
      </c>
      <c r="I298" s="7" t="s">
        <v>42</v>
      </c>
      <c r="J298" s="6">
        <v>400</v>
      </c>
      <c r="K298" s="6">
        <v>93</v>
      </c>
      <c r="L298" s="9">
        <v>0.7</v>
      </c>
      <c r="M298" s="9">
        <v>0.26</v>
      </c>
      <c r="N298" s="11">
        <v>8.9999999999999993E-3</v>
      </c>
      <c r="O298" s="9">
        <v>7.4629629629629638E-3</v>
      </c>
      <c r="P298" s="11">
        <v>2.5833333333333334E-4</v>
      </c>
      <c r="Q298" s="25">
        <f>O297-O298</f>
        <v>0.29478703703703707</v>
      </c>
      <c r="R298" s="25">
        <f>P297-P298</f>
        <v>1.4866666666666667E-2</v>
      </c>
      <c r="S298" s="38">
        <f>Q298/365</f>
        <v>8.0763571790969059E-4</v>
      </c>
      <c r="T298" s="38">
        <f>R298/365</f>
        <v>4.0730593607305933E-5</v>
      </c>
      <c r="U298" s="38">
        <f>T298*0.92</f>
        <v>3.7472146118721462E-5</v>
      </c>
      <c r="V298" s="25">
        <f>LOOKUP(G298,'Load Factor Adjustment'!$A$20:$A$28,'Load Factor Adjustment'!$D$20:$D$28)</f>
        <v>0.68571428571428572</v>
      </c>
      <c r="W298" s="38">
        <f>S298*V298</f>
        <v>5.5380734942378788E-4</v>
      </c>
      <c r="X298" s="38">
        <f>U298*V298</f>
        <v>2.5695185909980431E-5</v>
      </c>
    </row>
    <row r="299" spans="1:24" x14ac:dyDescent="0.25">
      <c r="A299" s="6">
        <v>2017</v>
      </c>
      <c r="B299" s="6">
        <v>2556</v>
      </c>
      <c r="C299" s="7" t="s">
        <v>27</v>
      </c>
      <c r="D299" s="8">
        <v>42991</v>
      </c>
      <c r="E299" s="6">
        <v>6875</v>
      </c>
      <c r="F299" s="7" t="s">
        <v>17</v>
      </c>
      <c r="G299" s="7" t="s">
        <v>18</v>
      </c>
      <c r="H299" s="6">
        <v>1989</v>
      </c>
      <c r="I299" s="7" t="s">
        <v>19</v>
      </c>
      <c r="J299" s="6">
        <v>350</v>
      </c>
      <c r="K299" s="6">
        <v>88</v>
      </c>
      <c r="L299" s="9">
        <v>0.7</v>
      </c>
      <c r="M299" s="9">
        <v>8.17</v>
      </c>
      <c r="N299" s="10">
        <v>0.497</v>
      </c>
      <c r="O299" s="9">
        <v>0.1941635802469136</v>
      </c>
      <c r="P299" s="11">
        <v>1.181141975308642E-2</v>
      </c>
      <c r="Q299" s="25"/>
      <c r="R299" s="25"/>
    </row>
    <row r="300" spans="1:24" x14ac:dyDescent="0.25">
      <c r="A300" s="6">
        <v>2017</v>
      </c>
      <c r="B300" s="6">
        <v>2556</v>
      </c>
      <c r="C300" s="7" t="s">
        <v>27</v>
      </c>
      <c r="D300" s="8">
        <v>42991</v>
      </c>
      <c r="E300" s="6">
        <v>6876</v>
      </c>
      <c r="F300" s="7" t="s">
        <v>20</v>
      </c>
      <c r="G300" s="7" t="s">
        <v>18</v>
      </c>
      <c r="H300" s="6">
        <v>2016</v>
      </c>
      <c r="I300" s="7" t="s">
        <v>42</v>
      </c>
      <c r="J300" s="6">
        <v>350</v>
      </c>
      <c r="K300" s="6">
        <v>110</v>
      </c>
      <c r="L300" s="9">
        <v>0.7</v>
      </c>
      <c r="M300" s="9">
        <v>0.26</v>
      </c>
      <c r="N300" s="11">
        <v>8.9999999999999993E-3</v>
      </c>
      <c r="O300" s="9">
        <v>7.7237654320987652E-3</v>
      </c>
      <c r="P300" s="11">
        <v>2.6736111111111107E-4</v>
      </c>
      <c r="Q300" s="25">
        <f>O299-O300</f>
        <v>0.18643981481481484</v>
      </c>
      <c r="R300" s="25">
        <f>P299-P300</f>
        <v>1.1544058641975309E-2</v>
      </c>
      <c r="S300" s="38">
        <f>Q300/365</f>
        <v>5.1079401319127356E-4</v>
      </c>
      <c r="T300" s="38">
        <f>R300/365</f>
        <v>3.1627557923220028E-5</v>
      </c>
      <c r="U300" s="38">
        <f>T300*0.92</f>
        <v>2.9097353289362428E-5</v>
      </c>
      <c r="V300" s="25">
        <f>LOOKUP(G300,'Load Factor Adjustment'!$A$20:$A$28,'Load Factor Adjustment'!$D$20:$D$28)</f>
        <v>0.68571428571428572</v>
      </c>
      <c r="W300" s="38">
        <f>S300*V300</f>
        <v>3.502587519025876E-4</v>
      </c>
      <c r="X300" s="38">
        <f>U300*V300</f>
        <v>1.9952470826991379E-5</v>
      </c>
    </row>
    <row r="301" spans="1:24" x14ac:dyDescent="0.25">
      <c r="A301" s="6">
        <v>2017</v>
      </c>
      <c r="B301" s="6">
        <v>2547</v>
      </c>
      <c r="C301" s="7" t="s">
        <v>27</v>
      </c>
      <c r="D301" s="8">
        <v>42996</v>
      </c>
      <c r="E301" s="6">
        <v>6893</v>
      </c>
      <c r="F301" s="7" t="s">
        <v>17</v>
      </c>
      <c r="G301" s="7" t="s">
        <v>18</v>
      </c>
      <c r="H301" s="6">
        <v>1980</v>
      </c>
      <c r="I301" s="7" t="s">
        <v>19</v>
      </c>
      <c r="J301" s="6">
        <v>250</v>
      </c>
      <c r="K301" s="6">
        <v>45</v>
      </c>
      <c r="L301" s="9">
        <v>0.7</v>
      </c>
      <c r="M301" s="9">
        <v>6.51</v>
      </c>
      <c r="N301" s="10">
        <v>0.54700000000000004</v>
      </c>
      <c r="O301" s="9">
        <v>5.651041666666666E-2</v>
      </c>
      <c r="P301" s="11">
        <v>4.7482638888888887E-3</v>
      </c>
      <c r="Q301" s="25"/>
      <c r="R301" s="25"/>
    </row>
    <row r="302" spans="1:24" x14ac:dyDescent="0.25">
      <c r="A302" s="6">
        <v>2017</v>
      </c>
      <c r="B302" s="6">
        <v>2547</v>
      </c>
      <c r="C302" s="7" t="s">
        <v>27</v>
      </c>
      <c r="D302" s="8">
        <v>42996</v>
      </c>
      <c r="E302" s="6">
        <v>6894</v>
      </c>
      <c r="F302" s="7" t="s">
        <v>20</v>
      </c>
      <c r="G302" s="7" t="s">
        <v>18</v>
      </c>
      <c r="H302" s="6">
        <v>2016</v>
      </c>
      <c r="I302" s="7" t="s">
        <v>42</v>
      </c>
      <c r="J302" s="6">
        <v>250</v>
      </c>
      <c r="K302" s="6">
        <v>55</v>
      </c>
      <c r="L302" s="9">
        <v>0.7</v>
      </c>
      <c r="M302" s="9">
        <v>2.74</v>
      </c>
      <c r="N302" s="11">
        <v>8.9999999999999993E-3</v>
      </c>
      <c r="O302" s="9">
        <v>2.907021604938272E-2</v>
      </c>
      <c r="P302" s="11">
        <v>9.5486111111111116E-5</v>
      </c>
      <c r="Q302" s="25">
        <f>O301-O302</f>
        <v>2.7440200617283941E-2</v>
      </c>
      <c r="R302" s="25">
        <f>P301-P302</f>
        <v>4.6527777777777774E-3</v>
      </c>
      <c r="S302" s="38">
        <f>Q302/365</f>
        <v>7.5178631828175179E-5</v>
      </c>
      <c r="T302" s="38">
        <f>R302/365</f>
        <v>1.2747336377473363E-5</v>
      </c>
      <c r="U302" s="38">
        <f>T302*0.92</f>
        <v>1.1727549467275495E-5</v>
      </c>
      <c r="V302" s="25">
        <f>LOOKUP(G302,'Load Factor Adjustment'!$A$20:$A$28,'Load Factor Adjustment'!$D$20:$D$28)</f>
        <v>0.68571428571428572</v>
      </c>
      <c r="W302" s="38">
        <f>S302*V302</f>
        <v>5.1551061825034406E-5</v>
      </c>
      <c r="X302" s="38">
        <f>U302*V302</f>
        <v>8.0417482061317672E-6</v>
      </c>
    </row>
    <row r="303" spans="1:24" x14ac:dyDescent="0.25">
      <c r="A303" s="6">
        <v>2015</v>
      </c>
      <c r="B303" s="6">
        <v>2594</v>
      </c>
      <c r="C303" s="7" t="s">
        <v>23</v>
      </c>
      <c r="D303" s="8">
        <v>42996</v>
      </c>
      <c r="E303" s="6">
        <v>6953</v>
      </c>
      <c r="F303" s="7" t="s">
        <v>17</v>
      </c>
      <c r="G303" s="7" t="s">
        <v>18</v>
      </c>
      <c r="H303" s="6">
        <v>1989</v>
      </c>
      <c r="I303" s="7" t="s">
        <v>19</v>
      </c>
      <c r="J303" s="6">
        <v>200</v>
      </c>
      <c r="K303" s="6">
        <v>60</v>
      </c>
      <c r="L303" s="9">
        <v>0.7</v>
      </c>
      <c r="M303" s="9">
        <v>8.17</v>
      </c>
      <c r="N303" s="10">
        <v>0.497</v>
      </c>
      <c r="O303" s="9">
        <v>7.5648148148148145E-2</v>
      </c>
      <c r="P303" s="11">
        <v>4.6018518518518518E-3</v>
      </c>
      <c r="Q303" s="25"/>
      <c r="R303" s="25"/>
    </row>
    <row r="304" spans="1:24" x14ac:dyDescent="0.25">
      <c r="A304" s="6">
        <v>2015</v>
      </c>
      <c r="B304" s="6">
        <v>2594</v>
      </c>
      <c r="C304" s="7" t="s">
        <v>23</v>
      </c>
      <c r="D304" s="8">
        <v>42996</v>
      </c>
      <c r="E304" s="6">
        <v>6954</v>
      </c>
      <c r="F304" s="7" t="s">
        <v>20</v>
      </c>
      <c r="G304" s="7" t="s">
        <v>18</v>
      </c>
      <c r="H304" s="6">
        <v>2017</v>
      </c>
      <c r="I304" s="7" t="s">
        <v>42</v>
      </c>
      <c r="J304" s="6">
        <v>200</v>
      </c>
      <c r="K304" s="6">
        <v>74</v>
      </c>
      <c r="L304" s="9">
        <v>0.7</v>
      </c>
      <c r="M304" s="9">
        <v>2.74</v>
      </c>
      <c r="N304" s="11">
        <v>8.9999999999999993E-3</v>
      </c>
      <c r="O304" s="9">
        <v>3.1290123456790123E-2</v>
      </c>
      <c r="P304" s="11">
        <v>1.0277777777777777E-4</v>
      </c>
      <c r="Q304" s="25">
        <f>O303-O304</f>
        <v>4.4358024691358022E-2</v>
      </c>
      <c r="R304" s="25">
        <f>P303-P304</f>
        <v>4.4990740740740737E-3</v>
      </c>
      <c r="S304" s="38">
        <f>Q304/365</f>
        <v>1.215288347708439E-4</v>
      </c>
      <c r="T304" s="38">
        <f>R304/365</f>
        <v>1.232623033992897E-5</v>
      </c>
      <c r="U304" s="38">
        <f>T304*0.92</f>
        <v>1.1340131912734652E-5</v>
      </c>
      <c r="V304" s="25">
        <f>LOOKUP(G304,'Load Factor Adjustment'!$A$20:$A$28,'Load Factor Adjustment'!$D$20:$D$28)</f>
        <v>0.68571428571428572</v>
      </c>
      <c r="W304" s="38">
        <f>S304*V304</f>
        <v>8.3334058128578677E-5</v>
      </c>
      <c r="X304" s="38">
        <f>U304*V304</f>
        <v>7.7760904544466179E-6</v>
      </c>
    </row>
    <row r="305" spans="1:24" x14ac:dyDescent="0.25">
      <c r="A305" s="6">
        <v>2017</v>
      </c>
      <c r="B305" s="6">
        <v>2378</v>
      </c>
      <c r="C305" s="7" t="s">
        <v>16</v>
      </c>
      <c r="D305" s="8">
        <v>42997</v>
      </c>
      <c r="E305" s="6">
        <v>6780</v>
      </c>
      <c r="F305" s="7" t="s">
        <v>17</v>
      </c>
      <c r="G305" s="7" t="s">
        <v>18</v>
      </c>
      <c r="H305" s="6">
        <v>1977</v>
      </c>
      <c r="I305" s="7" t="s">
        <v>19</v>
      </c>
      <c r="J305" s="6">
        <v>300</v>
      </c>
      <c r="K305" s="6">
        <v>63</v>
      </c>
      <c r="L305" s="9">
        <v>0.7</v>
      </c>
      <c r="M305" s="9">
        <v>12.09</v>
      </c>
      <c r="N305" s="10">
        <v>0.60499999999999998</v>
      </c>
      <c r="O305" s="9">
        <v>0.17631250000000001</v>
      </c>
      <c r="P305" s="11">
        <v>8.8229166666666664E-3</v>
      </c>
      <c r="Q305" s="25"/>
      <c r="R305" s="25"/>
    </row>
    <row r="306" spans="1:24" x14ac:dyDescent="0.25">
      <c r="A306" s="6">
        <v>2017</v>
      </c>
      <c r="B306" s="6">
        <v>2378</v>
      </c>
      <c r="C306" s="7" t="s">
        <v>16</v>
      </c>
      <c r="D306" s="8">
        <v>42997</v>
      </c>
      <c r="E306" s="6">
        <v>6781</v>
      </c>
      <c r="F306" s="7" t="s">
        <v>20</v>
      </c>
      <c r="G306" s="7" t="s">
        <v>18</v>
      </c>
      <c r="H306" s="6">
        <v>2017</v>
      </c>
      <c r="I306" s="7" t="s">
        <v>42</v>
      </c>
      <c r="J306" s="6">
        <v>300</v>
      </c>
      <c r="K306" s="6">
        <v>75</v>
      </c>
      <c r="L306" s="9">
        <v>0.7</v>
      </c>
      <c r="M306" s="9">
        <v>0.26</v>
      </c>
      <c r="N306" s="11">
        <v>8.9999999999999993E-3</v>
      </c>
      <c r="O306" s="9">
        <v>4.5138888888888885E-3</v>
      </c>
      <c r="P306" s="11">
        <v>1.5624999999999998E-4</v>
      </c>
      <c r="Q306" s="25">
        <f>O305-O306</f>
        <v>0.17179861111111111</v>
      </c>
      <c r="R306" s="25">
        <f>P305-P306</f>
        <v>8.6666666666666663E-3</v>
      </c>
      <c r="S306" s="38">
        <f>Q306/365</f>
        <v>4.7068112633181125E-4</v>
      </c>
      <c r="T306" s="38">
        <f>R306/365</f>
        <v>2.3744292237442922E-5</v>
      </c>
      <c r="U306" s="38">
        <f>T306*0.92</f>
        <v>2.1844748858447491E-5</v>
      </c>
      <c r="V306" s="25">
        <f>LOOKUP(G306,'Load Factor Adjustment'!$A$20:$A$28,'Load Factor Adjustment'!$D$20:$D$28)</f>
        <v>0.68571428571428572</v>
      </c>
      <c r="W306" s="38">
        <f>S306*V306</f>
        <v>3.2275277234181343E-4</v>
      </c>
      <c r="X306" s="38">
        <f>U306*V306</f>
        <v>1.497925636007828E-5</v>
      </c>
    </row>
    <row r="307" spans="1:24" x14ac:dyDescent="0.25">
      <c r="A307" s="6">
        <v>2017</v>
      </c>
      <c r="B307" s="6">
        <v>2379</v>
      </c>
      <c r="C307" s="7" t="s">
        <v>16</v>
      </c>
      <c r="D307" s="8">
        <v>42997</v>
      </c>
      <c r="E307" s="6">
        <v>6778</v>
      </c>
      <c r="F307" s="7" t="s">
        <v>17</v>
      </c>
      <c r="G307" s="7" t="s">
        <v>18</v>
      </c>
      <c r="H307" s="6">
        <v>2003</v>
      </c>
      <c r="I307" s="7" t="s">
        <v>32</v>
      </c>
      <c r="J307" s="6">
        <v>300</v>
      </c>
      <c r="K307" s="6">
        <v>54</v>
      </c>
      <c r="L307" s="9">
        <v>0.7</v>
      </c>
      <c r="M307" s="9">
        <v>6.54</v>
      </c>
      <c r="N307" s="11">
        <v>0.55200000000000005</v>
      </c>
      <c r="O307" s="9">
        <v>8.1750000000000003E-2</v>
      </c>
      <c r="P307" s="11">
        <v>6.9000000000000008E-3</v>
      </c>
      <c r="Q307" s="25"/>
      <c r="R307" s="25"/>
    </row>
    <row r="308" spans="1:24" x14ac:dyDescent="0.25">
      <c r="A308" s="6">
        <v>2017</v>
      </c>
      <c r="B308" s="6">
        <v>2379</v>
      </c>
      <c r="C308" s="7" t="s">
        <v>16</v>
      </c>
      <c r="D308" s="8">
        <v>42997</v>
      </c>
      <c r="E308" s="6">
        <v>6779</v>
      </c>
      <c r="F308" s="7" t="s">
        <v>20</v>
      </c>
      <c r="G308" s="7" t="s">
        <v>18</v>
      </c>
      <c r="H308" s="6">
        <v>2017</v>
      </c>
      <c r="I308" s="7" t="s">
        <v>42</v>
      </c>
      <c r="J308" s="6">
        <v>300</v>
      </c>
      <c r="K308" s="6">
        <v>62</v>
      </c>
      <c r="L308" s="9">
        <v>0.7</v>
      </c>
      <c r="M308" s="9">
        <v>2.74</v>
      </c>
      <c r="N308" s="11">
        <v>8.9999999999999993E-3</v>
      </c>
      <c r="O308" s="9">
        <v>3.9324074074074081E-2</v>
      </c>
      <c r="P308" s="11">
        <v>1.2916666666666667E-4</v>
      </c>
      <c r="Q308" s="25">
        <f>O307-O308</f>
        <v>4.2425925925925922E-2</v>
      </c>
      <c r="R308" s="25">
        <f>P307-P308</f>
        <v>6.7708333333333344E-3</v>
      </c>
      <c r="S308" s="38">
        <f>Q308/365</f>
        <v>1.1623541349568745E-4</v>
      </c>
      <c r="T308" s="38">
        <f>R308/365</f>
        <v>1.8550228310502286E-5</v>
      </c>
      <c r="U308" s="38">
        <f>T308*0.92</f>
        <v>1.7066210045662103E-5</v>
      </c>
      <c r="V308" s="25">
        <f>LOOKUP(G308,'Load Factor Adjustment'!$A$20:$A$28,'Load Factor Adjustment'!$D$20:$D$28)</f>
        <v>0.68571428571428572</v>
      </c>
      <c r="W308" s="38">
        <f>S308*V308</f>
        <v>7.9704283539899968E-5</v>
      </c>
      <c r="X308" s="38">
        <f>U308*V308</f>
        <v>1.1702544031311156E-5</v>
      </c>
    </row>
    <row r="309" spans="1:24" x14ac:dyDescent="0.25">
      <c r="A309" s="6">
        <v>2017</v>
      </c>
      <c r="B309" s="6">
        <v>2540</v>
      </c>
      <c r="C309" s="7" t="s">
        <v>27</v>
      </c>
      <c r="D309" s="8">
        <v>42997</v>
      </c>
      <c r="E309" s="6">
        <v>6907</v>
      </c>
      <c r="F309" s="7" t="s">
        <v>17</v>
      </c>
      <c r="G309" s="7" t="s">
        <v>18</v>
      </c>
      <c r="H309" s="6">
        <v>1977</v>
      </c>
      <c r="I309" s="7" t="s">
        <v>19</v>
      </c>
      <c r="J309" s="6">
        <v>250</v>
      </c>
      <c r="K309" s="6">
        <v>115</v>
      </c>
      <c r="L309" s="9">
        <v>0.7</v>
      </c>
      <c r="M309" s="9">
        <v>12.09</v>
      </c>
      <c r="N309" s="10">
        <v>0.60499999999999998</v>
      </c>
      <c r="O309" s="9">
        <v>0.26820023148148148</v>
      </c>
      <c r="P309" s="11">
        <v>1.3421103395061728E-2</v>
      </c>
      <c r="Q309" s="25"/>
      <c r="R309" s="25"/>
    </row>
    <row r="310" spans="1:24" x14ac:dyDescent="0.25">
      <c r="A310" s="6">
        <v>2017</v>
      </c>
      <c r="B310" s="6">
        <v>2540</v>
      </c>
      <c r="C310" s="7" t="s">
        <v>27</v>
      </c>
      <c r="D310" s="8">
        <v>42997</v>
      </c>
      <c r="E310" s="6">
        <v>6908</v>
      </c>
      <c r="F310" s="7" t="s">
        <v>20</v>
      </c>
      <c r="G310" s="7" t="s">
        <v>18</v>
      </c>
      <c r="H310" s="6">
        <v>2016</v>
      </c>
      <c r="I310" s="7" t="s">
        <v>42</v>
      </c>
      <c r="J310" s="6">
        <v>250</v>
      </c>
      <c r="K310" s="6">
        <v>141</v>
      </c>
      <c r="L310" s="9">
        <v>0.7</v>
      </c>
      <c r="M310" s="9">
        <v>0.26</v>
      </c>
      <c r="N310" s="11">
        <v>8.9999999999999993E-3</v>
      </c>
      <c r="O310" s="9">
        <v>7.0717592592592594E-3</v>
      </c>
      <c r="P310" s="11">
        <v>2.4479166666666665E-4</v>
      </c>
      <c r="Q310" s="25">
        <f>O309-O310</f>
        <v>0.26112847222222224</v>
      </c>
      <c r="R310" s="25">
        <f>P309-P310</f>
        <v>1.3176311728395061E-2</v>
      </c>
      <c r="S310" s="38">
        <f>Q310/365</f>
        <v>7.1542047184170474E-4</v>
      </c>
      <c r="T310" s="38">
        <f>R310/365</f>
        <v>3.6099484187383731E-5</v>
      </c>
      <c r="U310" s="38">
        <f>T310*0.92</f>
        <v>3.3211525452393033E-5</v>
      </c>
      <c r="V310" s="25">
        <f>LOOKUP(G310,'Load Factor Adjustment'!$A$20:$A$28,'Load Factor Adjustment'!$D$20:$D$28)</f>
        <v>0.68571428571428572</v>
      </c>
      <c r="W310" s="38">
        <f>S310*V310</f>
        <v>4.9057403783431177E-4</v>
      </c>
      <c r="X310" s="38">
        <f>U310*V310</f>
        <v>2.2773617453069509E-5</v>
      </c>
    </row>
    <row r="311" spans="1:24" x14ac:dyDescent="0.25">
      <c r="A311" s="6">
        <v>2017</v>
      </c>
      <c r="B311" s="6">
        <v>2520</v>
      </c>
      <c r="C311" s="7" t="s">
        <v>25</v>
      </c>
      <c r="D311" s="8">
        <v>42998</v>
      </c>
      <c r="E311" s="6">
        <v>6806</v>
      </c>
      <c r="F311" s="7" t="s">
        <v>17</v>
      </c>
      <c r="G311" s="7" t="s">
        <v>18</v>
      </c>
      <c r="H311" s="6">
        <v>1999</v>
      </c>
      <c r="I311" s="7" t="s">
        <v>19</v>
      </c>
      <c r="J311" s="6">
        <v>800</v>
      </c>
      <c r="K311" s="6">
        <v>58</v>
      </c>
      <c r="L311" s="9">
        <v>0.7</v>
      </c>
      <c r="M311" s="9">
        <v>8.17</v>
      </c>
      <c r="N311" s="10">
        <v>0.497</v>
      </c>
      <c r="O311" s="9">
        <v>0.29250617283950614</v>
      </c>
      <c r="P311" s="11">
        <v>1.7793827160493825E-2</v>
      </c>
      <c r="Q311" s="25"/>
      <c r="R311" s="25"/>
    </row>
    <row r="312" spans="1:24" x14ac:dyDescent="0.25">
      <c r="A312" s="6">
        <v>2017</v>
      </c>
      <c r="B312" s="6">
        <v>2520</v>
      </c>
      <c r="C312" s="7" t="s">
        <v>25</v>
      </c>
      <c r="D312" s="8">
        <v>42998</v>
      </c>
      <c r="E312" s="6">
        <v>6807</v>
      </c>
      <c r="F312" s="7" t="s">
        <v>20</v>
      </c>
      <c r="G312" s="7" t="s">
        <v>18</v>
      </c>
      <c r="H312" s="6">
        <v>2017</v>
      </c>
      <c r="I312" s="7" t="s">
        <v>42</v>
      </c>
      <c r="J312" s="6">
        <v>800</v>
      </c>
      <c r="K312" s="6">
        <v>56</v>
      </c>
      <c r="L312" s="9">
        <v>0.7</v>
      </c>
      <c r="M312" s="9">
        <v>2.74</v>
      </c>
      <c r="N312" s="11">
        <v>8.9999999999999993E-3</v>
      </c>
      <c r="O312" s="9">
        <v>9.471604938271605E-2</v>
      </c>
      <c r="P312" s="11">
        <v>3.1111111111111107E-4</v>
      </c>
      <c r="Q312" s="25">
        <f>O311-O312</f>
        <v>0.19779012345679009</v>
      </c>
      <c r="R312" s="25">
        <f>P311-P312</f>
        <v>1.7482716049382712E-2</v>
      </c>
      <c r="S312" s="38">
        <f>Q312/365</f>
        <v>5.4189074919668522E-4</v>
      </c>
      <c r="T312" s="38">
        <f>R312/365</f>
        <v>4.7897852190089619E-5</v>
      </c>
      <c r="U312" s="38">
        <f>T312*0.92</f>
        <v>4.406602401488245E-5</v>
      </c>
      <c r="V312" s="25">
        <f>LOOKUP(G312,'Load Factor Adjustment'!$A$20:$A$28,'Load Factor Adjustment'!$D$20:$D$28)</f>
        <v>0.68571428571428572</v>
      </c>
      <c r="W312" s="38">
        <f>S312*V312</f>
        <v>3.7158222802058415E-4</v>
      </c>
      <c r="X312" s="38">
        <f>U312*V312</f>
        <v>3.021670218163368E-5</v>
      </c>
    </row>
    <row r="313" spans="1:24" x14ac:dyDescent="0.25">
      <c r="A313" s="6">
        <v>2017</v>
      </c>
      <c r="B313" s="6">
        <v>2521</v>
      </c>
      <c r="C313" s="7" t="s">
        <v>25</v>
      </c>
      <c r="D313" s="8">
        <v>42998</v>
      </c>
      <c r="E313" s="6">
        <v>6803</v>
      </c>
      <c r="F313" s="7" t="s">
        <v>17</v>
      </c>
      <c r="G313" s="7" t="s">
        <v>18</v>
      </c>
      <c r="H313" s="6">
        <v>1982</v>
      </c>
      <c r="I313" s="7" t="s">
        <v>19</v>
      </c>
      <c r="J313" s="6">
        <v>400</v>
      </c>
      <c r="K313" s="6">
        <v>34</v>
      </c>
      <c r="L313" s="9">
        <v>0.7</v>
      </c>
      <c r="M313" s="9">
        <v>6.51</v>
      </c>
      <c r="N313" s="10">
        <v>0.54700000000000004</v>
      </c>
      <c r="O313" s="9">
        <v>6.8314814814814814E-2</v>
      </c>
      <c r="P313" s="11">
        <v>5.7401234567901237E-3</v>
      </c>
      <c r="Q313" s="25"/>
      <c r="R313" s="25"/>
    </row>
    <row r="314" spans="1:24" x14ac:dyDescent="0.25">
      <c r="A314" s="6">
        <v>2017</v>
      </c>
      <c r="B314" s="6">
        <v>2521</v>
      </c>
      <c r="C314" s="7" t="s">
        <v>25</v>
      </c>
      <c r="D314" s="8">
        <v>42998</v>
      </c>
      <c r="E314" s="6">
        <v>6804</v>
      </c>
      <c r="F314" s="7" t="s">
        <v>20</v>
      </c>
      <c r="G314" s="7" t="s">
        <v>18</v>
      </c>
      <c r="H314" s="6">
        <v>2016</v>
      </c>
      <c r="I314" s="7" t="s">
        <v>42</v>
      </c>
      <c r="J314" s="6">
        <v>400</v>
      </c>
      <c r="K314" s="6">
        <v>37</v>
      </c>
      <c r="L314" s="9">
        <v>0.7</v>
      </c>
      <c r="M314" s="9">
        <v>2.75</v>
      </c>
      <c r="N314" s="11">
        <v>8.9999999999999993E-3</v>
      </c>
      <c r="O314" s="9">
        <v>3.1404320987654319E-2</v>
      </c>
      <c r="P314" s="11">
        <v>1.0277777777777777E-4</v>
      </c>
      <c r="Q314" s="25">
        <f>O313-O314</f>
        <v>3.6910493827160495E-2</v>
      </c>
      <c r="R314" s="25">
        <f>P313-P314</f>
        <v>5.6373456790123457E-3</v>
      </c>
      <c r="S314" s="38">
        <f>Q314/365</f>
        <v>1.0112464062235752E-4</v>
      </c>
      <c r="T314" s="38">
        <f>R314/365</f>
        <v>1.5444782682225603E-5</v>
      </c>
      <c r="U314" s="38">
        <f>T314*0.92</f>
        <v>1.4209200067647556E-5</v>
      </c>
      <c r="V314" s="25">
        <f>LOOKUP(G314,'Load Factor Adjustment'!$A$20:$A$28,'Load Factor Adjustment'!$D$20:$D$28)</f>
        <v>0.68571428571428572</v>
      </c>
      <c r="W314" s="38">
        <f>S314*V314</f>
        <v>6.934261071247373E-5</v>
      </c>
      <c r="X314" s="38">
        <f>U314*V314</f>
        <v>9.7434514749583245E-6</v>
      </c>
    </row>
    <row r="315" spans="1:24" x14ac:dyDescent="0.25">
      <c r="A315" s="6">
        <v>2017</v>
      </c>
      <c r="B315" s="6">
        <v>2522</v>
      </c>
      <c r="C315" s="7" t="s">
        <v>25</v>
      </c>
      <c r="D315" s="8">
        <v>42998</v>
      </c>
      <c r="E315" s="6">
        <v>6799</v>
      </c>
      <c r="F315" s="7" t="s">
        <v>17</v>
      </c>
      <c r="G315" s="7" t="s">
        <v>18</v>
      </c>
      <c r="H315" s="6">
        <v>1985</v>
      </c>
      <c r="I315" s="7" t="s">
        <v>19</v>
      </c>
      <c r="J315" s="6">
        <v>300</v>
      </c>
      <c r="K315" s="6">
        <v>25</v>
      </c>
      <c r="L315" s="9">
        <v>0.7</v>
      </c>
      <c r="M315" s="9">
        <v>6.51</v>
      </c>
      <c r="N315" s="10">
        <v>0.54700000000000004</v>
      </c>
      <c r="O315" s="9">
        <v>3.7673611111111109E-2</v>
      </c>
      <c r="P315" s="11">
        <v>3.1655092592592594E-3</v>
      </c>
      <c r="Q315" s="25"/>
      <c r="R315" s="25"/>
    </row>
    <row r="316" spans="1:24" x14ac:dyDescent="0.25">
      <c r="A316" s="6">
        <v>2017</v>
      </c>
      <c r="B316" s="6">
        <v>2522</v>
      </c>
      <c r="C316" s="7" t="s">
        <v>25</v>
      </c>
      <c r="D316" s="8">
        <v>42998</v>
      </c>
      <c r="E316" s="6">
        <v>6800</v>
      </c>
      <c r="F316" s="7" t="s">
        <v>20</v>
      </c>
      <c r="G316" s="7" t="s">
        <v>18</v>
      </c>
      <c r="H316" s="6">
        <v>2016</v>
      </c>
      <c r="I316" s="7" t="s">
        <v>42</v>
      </c>
      <c r="J316" s="6">
        <v>300</v>
      </c>
      <c r="K316" s="6">
        <v>33</v>
      </c>
      <c r="L316" s="9">
        <v>0.7</v>
      </c>
      <c r="M316" s="9">
        <v>2.75</v>
      </c>
      <c r="N316" s="11">
        <v>8.9999999999999993E-3</v>
      </c>
      <c r="O316" s="9">
        <v>2.1006944444444446E-2</v>
      </c>
      <c r="P316" s="11">
        <v>6.8749999999999991E-5</v>
      </c>
      <c r="Q316" s="25">
        <f>O315-O316</f>
        <v>1.6666666666666663E-2</v>
      </c>
      <c r="R316" s="25">
        <f>P315-P316</f>
        <v>3.0967592592592596E-3</v>
      </c>
      <c r="S316" s="38">
        <f>Q316/365</f>
        <v>4.5662100456620992E-5</v>
      </c>
      <c r="T316" s="38">
        <f>R316/365</f>
        <v>8.4842719431760539E-6</v>
      </c>
      <c r="U316" s="38">
        <f>T316*0.92</f>
        <v>7.8055301877219698E-6</v>
      </c>
      <c r="V316" s="25">
        <f>LOOKUP(G316,'Load Factor Adjustment'!$A$20:$A$28,'Load Factor Adjustment'!$D$20:$D$28)</f>
        <v>0.68571428571428572</v>
      </c>
      <c r="W316" s="38">
        <f>S316*V316</f>
        <v>3.1311154598825826E-5</v>
      </c>
      <c r="X316" s="38">
        <f>U316*V316</f>
        <v>5.3523635572950652E-6</v>
      </c>
    </row>
    <row r="317" spans="1:24" x14ac:dyDescent="0.25">
      <c r="A317" s="6">
        <v>2017</v>
      </c>
      <c r="B317" s="6">
        <v>2548</v>
      </c>
      <c r="C317" s="7" t="s">
        <v>27</v>
      </c>
      <c r="D317" s="8">
        <v>42999</v>
      </c>
      <c r="E317" s="6">
        <v>6891</v>
      </c>
      <c r="F317" s="7" t="s">
        <v>17</v>
      </c>
      <c r="G317" s="7" t="s">
        <v>18</v>
      </c>
      <c r="H317" s="6">
        <v>1975</v>
      </c>
      <c r="I317" s="7" t="s">
        <v>19</v>
      </c>
      <c r="J317" s="6">
        <v>850</v>
      </c>
      <c r="K317" s="6">
        <v>46</v>
      </c>
      <c r="L317" s="9">
        <v>0.7</v>
      </c>
      <c r="M317" s="9">
        <v>6.51</v>
      </c>
      <c r="N317" s="10">
        <v>0.54700000000000004</v>
      </c>
      <c r="O317" s="9">
        <v>0.19640509259259256</v>
      </c>
      <c r="P317" s="11">
        <v>1.6502854938271607E-2</v>
      </c>
      <c r="Q317" s="25"/>
      <c r="R317" s="25"/>
    </row>
    <row r="318" spans="1:24" x14ac:dyDescent="0.25">
      <c r="A318" s="6">
        <v>2017</v>
      </c>
      <c r="B318" s="6">
        <v>2548</v>
      </c>
      <c r="C318" s="7" t="s">
        <v>27</v>
      </c>
      <c r="D318" s="8">
        <v>42999</v>
      </c>
      <c r="E318" s="6">
        <v>6892</v>
      </c>
      <c r="F318" s="7" t="s">
        <v>20</v>
      </c>
      <c r="G318" s="7" t="s">
        <v>18</v>
      </c>
      <c r="H318" s="6">
        <v>2017</v>
      </c>
      <c r="I318" s="7" t="s">
        <v>42</v>
      </c>
      <c r="J318" s="6">
        <v>850</v>
      </c>
      <c r="K318" s="6">
        <v>56</v>
      </c>
      <c r="L318" s="9">
        <v>0.7</v>
      </c>
      <c r="M318" s="9">
        <v>2.74</v>
      </c>
      <c r="N318" s="11">
        <v>8.9999999999999993E-3</v>
      </c>
      <c r="O318" s="9">
        <v>0.10063580246913581</v>
      </c>
      <c r="P318" s="11">
        <v>3.3055555555555556E-4</v>
      </c>
      <c r="Q318" s="25">
        <f>O317-O318</f>
        <v>9.5769290123456752E-2</v>
      </c>
      <c r="R318" s="25">
        <f>P317-P318</f>
        <v>1.6172299382716051E-2</v>
      </c>
      <c r="S318" s="38">
        <f>Q318/365</f>
        <v>2.6238161677659384E-4</v>
      </c>
      <c r="T318" s="38">
        <f>R318/365</f>
        <v>4.4307669541687813E-5</v>
      </c>
      <c r="U318" s="38">
        <f>T318*0.92</f>
        <v>4.0763055978352788E-5</v>
      </c>
      <c r="V318" s="25">
        <f>LOOKUP(G318,'Load Factor Adjustment'!$A$20:$A$28,'Load Factor Adjustment'!$D$20:$D$28)</f>
        <v>0.68571428571428572</v>
      </c>
      <c r="W318" s="38">
        <f>S318*V318</f>
        <v>1.7991882293252149E-4</v>
      </c>
      <c r="X318" s="38">
        <f>U318*V318</f>
        <v>2.7951809813727626E-5</v>
      </c>
    </row>
    <row r="319" spans="1:24" x14ac:dyDescent="0.25">
      <c r="A319" s="6">
        <v>2017</v>
      </c>
      <c r="B319" s="6">
        <v>2549</v>
      </c>
      <c r="C319" s="7" t="s">
        <v>27</v>
      </c>
      <c r="D319" s="8">
        <v>42999</v>
      </c>
      <c r="E319" s="6">
        <v>6889</v>
      </c>
      <c r="F319" s="7" t="s">
        <v>17</v>
      </c>
      <c r="G319" s="7" t="s">
        <v>18</v>
      </c>
      <c r="H319" s="6">
        <v>1984</v>
      </c>
      <c r="I319" s="7" t="s">
        <v>19</v>
      </c>
      <c r="J319" s="6">
        <v>800</v>
      </c>
      <c r="K319" s="6">
        <v>88</v>
      </c>
      <c r="L319" s="9">
        <v>0.7</v>
      </c>
      <c r="M319" s="9">
        <v>12.09</v>
      </c>
      <c r="N319" s="10">
        <v>0.60499999999999998</v>
      </c>
      <c r="O319" s="9">
        <v>0.65674074074074074</v>
      </c>
      <c r="P319" s="11">
        <v>3.2864197530864198E-2</v>
      </c>
      <c r="Q319" s="25"/>
      <c r="R319" s="25"/>
    </row>
    <row r="320" spans="1:24" x14ac:dyDescent="0.25">
      <c r="A320" s="6">
        <v>2017</v>
      </c>
      <c r="B320" s="6">
        <v>2549</v>
      </c>
      <c r="C320" s="7" t="s">
        <v>27</v>
      </c>
      <c r="D320" s="8">
        <v>42999</v>
      </c>
      <c r="E320" s="6">
        <v>6890</v>
      </c>
      <c r="F320" s="7" t="s">
        <v>20</v>
      </c>
      <c r="G320" s="7" t="s">
        <v>18</v>
      </c>
      <c r="H320" s="6">
        <v>2017</v>
      </c>
      <c r="I320" s="7" t="s">
        <v>42</v>
      </c>
      <c r="J320" s="6">
        <v>800</v>
      </c>
      <c r="K320" s="6">
        <v>105</v>
      </c>
      <c r="L320" s="9">
        <v>0.7</v>
      </c>
      <c r="M320" s="9">
        <v>0.26</v>
      </c>
      <c r="N320" s="11">
        <v>8.9999999999999993E-3</v>
      </c>
      <c r="O320" s="9">
        <v>1.6851851851851851E-2</v>
      </c>
      <c r="P320" s="11">
        <v>5.8333333333333327E-4</v>
      </c>
      <c r="Q320" s="25">
        <f>O319-O320</f>
        <v>0.63988888888888884</v>
      </c>
      <c r="R320" s="25">
        <f>P319-P320</f>
        <v>3.2280864197530866E-2</v>
      </c>
      <c r="S320" s="38">
        <f>Q320/365</f>
        <v>1.7531202435312023E-3</v>
      </c>
      <c r="T320" s="38">
        <f>R320/365</f>
        <v>8.8440723828851688E-5</v>
      </c>
      <c r="U320" s="38">
        <f>T320*0.92</f>
        <v>8.1365465922543552E-5</v>
      </c>
      <c r="V320" s="25">
        <f>LOOKUP(G320,'Load Factor Adjustment'!$A$20:$A$28,'Load Factor Adjustment'!$D$20:$D$28)</f>
        <v>0.68571428571428572</v>
      </c>
      <c r="W320" s="38">
        <f>S320*V320</f>
        <v>1.2021395955642529E-3</v>
      </c>
      <c r="X320" s="38">
        <f>U320*V320</f>
        <v>5.5793462346887005E-5</v>
      </c>
    </row>
    <row r="321" spans="1:24" x14ac:dyDescent="0.25">
      <c r="A321" s="6">
        <v>2017</v>
      </c>
      <c r="B321" s="6">
        <v>2519</v>
      </c>
      <c r="C321" s="7" t="s">
        <v>25</v>
      </c>
      <c r="D321" s="8">
        <v>43000</v>
      </c>
      <c r="E321" s="6">
        <v>6808</v>
      </c>
      <c r="F321" s="7" t="s">
        <v>17</v>
      </c>
      <c r="G321" s="7" t="s">
        <v>18</v>
      </c>
      <c r="H321" s="6">
        <v>1985</v>
      </c>
      <c r="I321" s="7" t="s">
        <v>19</v>
      </c>
      <c r="J321" s="6">
        <v>250</v>
      </c>
      <c r="K321" s="6">
        <v>36</v>
      </c>
      <c r="L321" s="9">
        <v>0.7</v>
      </c>
      <c r="M321" s="9">
        <v>6.51</v>
      </c>
      <c r="N321" s="10">
        <v>0.54700000000000004</v>
      </c>
      <c r="O321" s="9">
        <v>4.5208333333333336E-2</v>
      </c>
      <c r="P321" s="11">
        <v>3.7986111111111115E-3</v>
      </c>
      <c r="Q321" s="25"/>
      <c r="R321" s="25"/>
    </row>
    <row r="322" spans="1:24" x14ac:dyDescent="0.25">
      <c r="A322" s="6">
        <v>2017</v>
      </c>
      <c r="B322" s="6">
        <v>2519</v>
      </c>
      <c r="C322" s="7" t="s">
        <v>25</v>
      </c>
      <c r="D322" s="8">
        <v>43000</v>
      </c>
      <c r="E322" s="6">
        <v>6809</v>
      </c>
      <c r="F322" s="7" t="s">
        <v>20</v>
      </c>
      <c r="G322" s="7" t="s">
        <v>18</v>
      </c>
      <c r="H322" s="6">
        <v>2016</v>
      </c>
      <c r="I322" s="7" t="s">
        <v>42</v>
      </c>
      <c r="J322" s="6">
        <v>250</v>
      </c>
      <c r="K322" s="6">
        <v>42</v>
      </c>
      <c r="L322" s="9">
        <v>0.7</v>
      </c>
      <c r="M322" s="9">
        <v>2.75</v>
      </c>
      <c r="N322" s="11">
        <v>8.9999999999999993E-3</v>
      </c>
      <c r="O322" s="9">
        <v>2.2280092592592587E-2</v>
      </c>
      <c r="P322" s="11">
        <v>7.2916666666666659E-5</v>
      </c>
      <c r="Q322" s="25">
        <f>O321-O322</f>
        <v>2.2928240740740749E-2</v>
      </c>
      <c r="R322" s="25">
        <f>P321-P322</f>
        <v>3.7256944444444447E-3</v>
      </c>
      <c r="S322" s="38">
        <f>Q322/365</f>
        <v>6.2817097919837662E-5</v>
      </c>
      <c r="T322" s="38">
        <f>R322/365</f>
        <v>1.020738203957382E-5</v>
      </c>
      <c r="U322" s="38">
        <f>T322*0.92</f>
        <v>9.3907914764079149E-6</v>
      </c>
      <c r="V322" s="25">
        <f>LOOKUP(G322,'Load Factor Adjustment'!$A$20:$A$28,'Load Factor Adjustment'!$D$20:$D$28)</f>
        <v>0.68571428571428572</v>
      </c>
      <c r="W322" s="38">
        <f>S322*V322</f>
        <v>4.3074581430745829E-5</v>
      </c>
      <c r="X322" s="38">
        <f>U322*V322</f>
        <v>6.4393998695368562E-6</v>
      </c>
    </row>
    <row r="323" spans="1:24" x14ac:dyDescent="0.25">
      <c r="A323" s="6">
        <v>2017</v>
      </c>
      <c r="B323" s="6">
        <v>2523</v>
      </c>
      <c r="C323" s="7" t="s">
        <v>25</v>
      </c>
      <c r="D323" s="8">
        <v>43000</v>
      </c>
      <c r="E323" s="6">
        <v>6797</v>
      </c>
      <c r="F323" s="7" t="s">
        <v>17</v>
      </c>
      <c r="G323" s="7" t="s">
        <v>18</v>
      </c>
      <c r="H323" s="6">
        <v>1977</v>
      </c>
      <c r="I323" s="7" t="s">
        <v>19</v>
      </c>
      <c r="J323" s="6">
        <v>750</v>
      </c>
      <c r="K323" s="6">
        <v>54</v>
      </c>
      <c r="L323" s="9">
        <v>0.7</v>
      </c>
      <c r="M323" s="9">
        <v>12.09</v>
      </c>
      <c r="N323" s="10">
        <v>0.60499999999999998</v>
      </c>
      <c r="O323" s="9">
        <v>0.3778125</v>
      </c>
      <c r="P323" s="11">
        <v>1.8906249999999999E-2</v>
      </c>
      <c r="Q323" s="25"/>
      <c r="R323" s="25"/>
    </row>
    <row r="324" spans="1:24" x14ac:dyDescent="0.25">
      <c r="A324" s="6">
        <v>2017</v>
      </c>
      <c r="B324" s="6">
        <v>2523</v>
      </c>
      <c r="C324" s="7" t="s">
        <v>25</v>
      </c>
      <c r="D324" s="8">
        <v>43000</v>
      </c>
      <c r="E324" s="6">
        <v>6798</v>
      </c>
      <c r="F324" s="7" t="s">
        <v>20</v>
      </c>
      <c r="G324" s="7" t="s">
        <v>18</v>
      </c>
      <c r="H324" s="6">
        <v>2017</v>
      </c>
      <c r="I324" s="7" t="s">
        <v>42</v>
      </c>
      <c r="J324" s="6">
        <v>750</v>
      </c>
      <c r="K324" s="6">
        <v>66</v>
      </c>
      <c r="L324" s="9">
        <v>0.7</v>
      </c>
      <c r="M324" s="9">
        <v>2.74</v>
      </c>
      <c r="N324" s="11">
        <v>8.9999999999999993E-3</v>
      </c>
      <c r="O324" s="9">
        <v>0.10465277777777779</v>
      </c>
      <c r="P324" s="11">
        <v>3.4374999999999998E-4</v>
      </c>
      <c r="Q324" s="25">
        <f>O323-O324</f>
        <v>0.27315972222222218</v>
      </c>
      <c r="R324" s="25">
        <f>P323-P324</f>
        <v>1.8562499999999999E-2</v>
      </c>
      <c r="S324" s="38">
        <f>Q324/365</f>
        <v>7.4838280060882784E-4</v>
      </c>
      <c r="T324" s="38">
        <f>R324/365</f>
        <v>5.0856164383561642E-5</v>
      </c>
      <c r="U324" s="38">
        <f>T324*0.92</f>
        <v>4.6787671232876713E-5</v>
      </c>
      <c r="V324" s="25">
        <f>LOOKUP(G324,'Load Factor Adjustment'!$A$20:$A$28,'Load Factor Adjustment'!$D$20:$D$28)</f>
        <v>0.68571428571428572</v>
      </c>
      <c r="W324" s="38">
        <f>S324*V324</f>
        <v>5.1317677756033909E-4</v>
      </c>
      <c r="X324" s="38">
        <f>U324*V324</f>
        <v>3.2082974559686886E-5</v>
      </c>
    </row>
    <row r="325" spans="1:24" x14ac:dyDescent="0.25">
      <c r="A325" s="6">
        <v>2017</v>
      </c>
      <c r="B325" s="6">
        <v>2524</v>
      </c>
      <c r="C325" s="7" t="s">
        <v>25</v>
      </c>
      <c r="D325" s="8">
        <v>43000</v>
      </c>
      <c r="E325" s="6">
        <v>6795</v>
      </c>
      <c r="F325" s="7" t="s">
        <v>17</v>
      </c>
      <c r="G325" s="7" t="s">
        <v>18</v>
      </c>
      <c r="H325" s="6">
        <v>2002</v>
      </c>
      <c r="I325" s="7" t="s">
        <v>32</v>
      </c>
      <c r="J325" s="6">
        <v>500</v>
      </c>
      <c r="K325" s="6">
        <v>108</v>
      </c>
      <c r="L325" s="9">
        <v>0.7</v>
      </c>
      <c r="M325" s="9">
        <v>6.54</v>
      </c>
      <c r="N325" s="11">
        <v>0.30399999999999999</v>
      </c>
      <c r="O325" s="9">
        <v>0.27250000000000002</v>
      </c>
      <c r="P325" s="11">
        <v>1.2666666666666665E-2</v>
      </c>
      <c r="Q325" s="25"/>
      <c r="R325" s="25"/>
    </row>
    <row r="326" spans="1:24" x14ac:dyDescent="0.25">
      <c r="A326" s="6">
        <v>2017</v>
      </c>
      <c r="B326" s="6">
        <v>2524</v>
      </c>
      <c r="C326" s="7" t="s">
        <v>25</v>
      </c>
      <c r="D326" s="8">
        <v>43000</v>
      </c>
      <c r="E326" s="6">
        <v>6796</v>
      </c>
      <c r="F326" s="7" t="s">
        <v>20</v>
      </c>
      <c r="G326" s="7" t="s">
        <v>18</v>
      </c>
      <c r="H326" s="6">
        <v>2016</v>
      </c>
      <c r="I326" s="7" t="s">
        <v>42</v>
      </c>
      <c r="J326" s="6">
        <v>500</v>
      </c>
      <c r="K326" s="6">
        <v>100</v>
      </c>
      <c r="L326" s="9">
        <v>0.7</v>
      </c>
      <c r="M326" s="9">
        <v>0.26</v>
      </c>
      <c r="N326" s="11">
        <v>8.9999999999999993E-3</v>
      </c>
      <c r="O326" s="9">
        <v>1.0030864197530864E-2</v>
      </c>
      <c r="P326" s="11">
        <v>3.4722222222222224E-4</v>
      </c>
      <c r="Q326" s="25">
        <f>O325-O326</f>
        <v>0.26246913580246917</v>
      </c>
      <c r="R326" s="25">
        <f>P325-P326</f>
        <v>1.2319444444444442E-2</v>
      </c>
      <c r="S326" s="38">
        <f>Q326/365</f>
        <v>7.1909352274649092E-4</v>
      </c>
      <c r="T326" s="38">
        <f>R326/365</f>
        <v>3.3751902587519017E-5</v>
      </c>
      <c r="U326" s="38">
        <f>T326*0.92</f>
        <v>3.10517503805175E-5</v>
      </c>
      <c r="V326" s="25">
        <f>LOOKUP(G326,'Load Factor Adjustment'!$A$20:$A$28,'Load Factor Adjustment'!$D$20:$D$28)</f>
        <v>0.68571428571428572</v>
      </c>
      <c r="W326" s="38">
        <f>S326*V326</f>
        <v>4.9309270131187954E-4</v>
      </c>
      <c r="X326" s="38">
        <f>U326*V326</f>
        <v>2.1292628832354856E-5</v>
      </c>
    </row>
    <row r="327" spans="1:24" x14ac:dyDescent="0.25">
      <c r="A327" s="6">
        <v>2017</v>
      </c>
      <c r="B327" s="6">
        <v>2597</v>
      </c>
      <c r="C327" s="7" t="s">
        <v>23</v>
      </c>
      <c r="D327" s="8">
        <v>43000</v>
      </c>
      <c r="E327" s="6">
        <v>6936</v>
      </c>
      <c r="F327" s="7" t="s">
        <v>17</v>
      </c>
      <c r="G327" s="7" t="s">
        <v>18</v>
      </c>
      <c r="H327" s="6">
        <v>1999</v>
      </c>
      <c r="I327" s="7" t="s">
        <v>19</v>
      </c>
      <c r="J327" s="6">
        <v>300</v>
      </c>
      <c r="K327" s="6">
        <v>90</v>
      </c>
      <c r="L327" s="9">
        <v>0.7</v>
      </c>
      <c r="M327" s="9">
        <v>8.17</v>
      </c>
      <c r="N327" s="10">
        <v>0.497</v>
      </c>
      <c r="O327" s="9">
        <v>0.17020833333333332</v>
      </c>
      <c r="P327" s="11">
        <v>1.0354166666666666E-2</v>
      </c>
      <c r="Q327" s="25"/>
      <c r="R327" s="25"/>
    </row>
    <row r="328" spans="1:24" x14ac:dyDescent="0.25">
      <c r="A328" s="6">
        <v>2017</v>
      </c>
      <c r="B328" s="6">
        <v>2597</v>
      </c>
      <c r="C328" s="7" t="s">
        <v>23</v>
      </c>
      <c r="D328" s="8">
        <v>43000</v>
      </c>
      <c r="E328" s="6">
        <v>6944</v>
      </c>
      <c r="F328" s="7" t="s">
        <v>20</v>
      </c>
      <c r="G328" s="7" t="s">
        <v>18</v>
      </c>
      <c r="H328" s="6">
        <v>2015</v>
      </c>
      <c r="I328" s="7" t="s">
        <v>21</v>
      </c>
      <c r="J328" s="6">
        <v>300</v>
      </c>
      <c r="K328" s="6">
        <v>99</v>
      </c>
      <c r="L328" s="9">
        <v>0.7</v>
      </c>
      <c r="M328" s="9">
        <v>2.74</v>
      </c>
      <c r="N328" s="11">
        <v>0.112</v>
      </c>
      <c r="O328" s="9">
        <v>6.2791666666666676E-2</v>
      </c>
      <c r="P328" s="11">
        <v>2.5666666666666667E-3</v>
      </c>
      <c r="Q328" s="25">
        <f>O327-O328</f>
        <v>0.10741666666666665</v>
      </c>
      <c r="R328" s="25">
        <f>P327-P328</f>
        <v>7.7874999999999993E-3</v>
      </c>
      <c r="S328" s="38">
        <f>Q328/365</f>
        <v>2.9429223744292229E-4</v>
      </c>
      <c r="T328" s="38">
        <f>R328/365</f>
        <v>2.1335616438356162E-5</v>
      </c>
      <c r="U328" s="38">
        <f>T328*0.92</f>
        <v>1.9628767123287669E-5</v>
      </c>
      <c r="V328" s="25">
        <f>LOOKUP(G328,'Load Factor Adjustment'!$A$20:$A$28,'Load Factor Adjustment'!$D$20:$D$28)</f>
        <v>0.68571428571428572</v>
      </c>
      <c r="W328" s="38">
        <f>S328*V328</f>
        <v>2.0180039138943242E-4</v>
      </c>
      <c r="X328" s="38">
        <f>U328*V328</f>
        <v>1.3459726027397259E-5</v>
      </c>
    </row>
    <row r="329" spans="1:24" x14ac:dyDescent="0.25">
      <c r="A329" s="6">
        <v>2017</v>
      </c>
      <c r="B329" s="6">
        <v>2554</v>
      </c>
      <c r="C329" s="7" t="s">
        <v>27</v>
      </c>
      <c r="D329" s="8">
        <v>43018</v>
      </c>
      <c r="E329" s="6">
        <v>6879</v>
      </c>
      <c r="F329" s="7" t="s">
        <v>17</v>
      </c>
      <c r="G329" s="7" t="s">
        <v>18</v>
      </c>
      <c r="H329" s="6">
        <v>1988</v>
      </c>
      <c r="I329" s="7" t="s">
        <v>19</v>
      </c>
      <c r="J329" s="6">
        <v>300</v>
      </c>
      <c r="K329" s="6">
        <v>88</v>
      </c>
      <c r="L329" s="9">
        <v>0.7</v>
      </c>
      <c r="M329" s="9">
        <v>8.17</v>
      </c>
      <c r="N329" s="10">
        <v>0.497</v>
      </c>
      <c r="O329" s="9">
        <v>0.16642592592592592</v>
      </c>
      <c r="P329" s="11">
        <v>1.0124074074074074E-2</v>
      </c>
      <c r="Q329" s="25"/>
      <c r="R329" s="25"/>
    </row>
    <row r="330" spans="1:24" x14ac:dyDescent="0.25">
      <c r="A330" s="6">
        <v>2017</v>
      </c>
      <c r="B330" s="6">
        <v>2554</v>
      </c>
      <c r="C330" s="7" t="s">
        <v>27</v>
      </c>
      <c r="D330" s="8">
        <v>43018</v>
      </c>
      <c r="E330" s="6">
        <v>6880</v>
      </c>
      <c r="F330" s="7" t="s">
        <v>20</v>
      </c>
      <c r="G330" s="7" t="s">
        <v>18</v>
      </c>
      <c r="H330" s="6">
        <v>2017</v>
      </c>
      <c r="I330" s="7" t="s">
        <v>42</v>
      </c>
      <c r="J330" s="6">
        <v>300</v>
      </c>
      <c r="K330" s="6">
        <v>100</v>
      </c>
      <c r="L330" s="9">
        <v>0.7</v>
      </c>
      <c r="M330" s="9">
        <v>0.26</v>
      </c>
      <c r="N330" s="11">
        <v>8.9999999999999993E-3</v>
      </c>
      <c r="O330" s="9">
        <v>6.0185185185185185E-3</v>
      </c>
      <c r="P330" s="11">
        <v>2.0833333333333329E-4</v>
      </c>
      <c r="Q330" s="25">
        <f>O329-O330</f>
        <v>0.16040740740740742</v>
      </c>
      <c r="R330" s="25">
        <f>P329-P330</f>
        <v>9.9157407407407406E-3</v>
      </c>
      <c r="S330" s="38">
        <f>Q330/365</f>
        <v>4.3947234906139019E-4</v>
      </c>
      <c r="T330" s="38">
        <f>R330/365</f>
        <v>2.7166412988330797E-5</v>
      </c>
      <c r="U330" s="38">
        <f>T330*0.92</f>
        <v>2.4993099949264335E-5</v>
      </c>
      <c r="V330" s="25">
        <f>LOOKUP(G330,'Load Factor Adjustment'!$A$20:$A$28,'Load Factor Adjustment'!$D$20:$D$28)</f>
        <v>0.68571428571428572</v>
      </c>
      <c r="W330" s="38">
        <f>S330*V330</f>
        <v>3.0135246792781044E-4</v>
      </c>
      <c r="X330" s="38">
        <f>U330*V330</f>
        <v>1.7138125679495546E-5</v>
      </c>
    </row>
    <row r="331" spans="1:24" x14ac:dyDescent="0.25">
      <c r="A331" s="6">
        <v>2017</v>
      </c>
      <c r="B331" s="6">
        <v>2565</v>
      </c>
      <c r="C331" s="7" t="s">
        <v>16</v>
      </c>
      <c r="D331" s="8">
        <v>43018</v>
      </c>
      <c r="E331" s="6">
        <v>6847</v>
      </c>
      <c r="F331" s="7" t="s">
        <v>17</v>
      </c>
      <c r="G331" s="7" t="s">
        <v>18</v>
      </c>
      <c r="H331" s="6">
        <v>1983</v>
      </c>
      <c r="I331" s="7" t="s">
        <v>19</v>
      </c>
      <c r="J331" s="6">
        <v>500</v>
      </c>
      <c r="K331" s="6">
        <v>198</v>
      </c>
      <c r="L331" s="9">
        <v>0.7</v>
      </c>
      <c r="M331" s="9">
        <v>10.23</v>
      </c>
      <c r="N331" s="10">
        <v>0.39600000000000002</v>
      </c>
      <c r="O331" s="9">
        <v>0.78145833333333337</v>
      </c>
      <c r="P331" s="11">
        <v>3.0250000000000003E-2</v>
      </c>
      <c r="Q331" s="25"/>
      <c r="R331" s="25"/>
    </row>
    <row r="332" spans="1:24" x14ac:dyDescent="0.25">
      <c r="A332" s="6">
        <v>2017</v>
      </c>
      <c r="B332" s="6">
        <v>2565</v>
      </c>
      <c r="C332" s="7" t="s">
        <v>16</v>
      </c>
      <c r="D332" s="8">
        <v>43018</v>
      </c>
      <c r="E332" s="6">
        <v>6848</v>
      </c>
      <c r="F332" s="7" t="s">
        <v>20</v>
      </c>
      <c r="G332" s="7" t="s">
        <v>18</v>
      </c>
      <c r="H332" s="6">
        <v>2017</v>
      </c>
      <c r="I332" s="7" t="s">
        <v>42</v>
      </c>
      <c r="J332" s="6">
        <v>500</v>
      </c>
      <c r="K332" s="6">
        <v>175</v>
      </c>
      <c r="L332" s="9">
        <v>0.7</v>
      </c>
      <c r="M332" s="9">
        <v>0.26</v>
      </c>
      <c r="N332" s="11">
        <v>8.9999999999999993E-3</v>
      </c>
      <c r="O332" s="9">
        <v>1.7554012345679011E-2</v>
      </c>
      <c r="P332" s="11">
        <v>6.0763888888888879E-4</v>
      </c>
      <c r="Q332" s="25">
        <f>O331-O332</f>
        <v>0.76390432098765437</v>
      </c>
      <c r="R332" s="25">
        <f>P331-P332</f>
        <v>2.9642361111111112E-2</v>
      </c>
      <c r="S332" s="38">
        <f>Q332/365</f>
        <v>2.0928885506511078E-3</v>
      </c>
      <c r="T332" s="38">
        <f>R332/365</f>
        <v>8.1211948249619483E-5</v>
      </c>
      <c r="U332" s="38">
        <f>T332*0.92</f>
        <v>7.4714992389649925E-5</v>
      </c>
      <c r="V332" s="25">
        <f>LOOKUP(G332,'Load Factor Adjustment'!$A$20:$A$28,'Load Factor Adjustment'!$D$20:$D$28)</f>
        <v>0.68571428571428572</v>
      </c>
      <c r="W332" s="38">
        <f>S332*V332</f>
        <v>1.4351235775893311E-3</v>
      </c>
      <c r="X332" s="38">
        <f>U332*V332</f>
        <v>5.1233137638617093E-5</v>
      </c>
    </row>
    <row r="333" spans="1:24" x14ac:dyDescent="0.25">
      <c r="A333" s="6">
        <v>2017</v>
      </c>
      <c r="B333" s="6">
        <v>2573</v>
      </c>
      <c r="C333" s="7" t="s">
        <v>16</v>
      </c>
      <c r="D333" s="8">
        <v>43018</v>
      </c>
      <c r="E333" s="6">
        <v>6832</v>
      </c>
      <c r="F333" s="7" t="s">
        <v>17</v>
      </c>
      <c r="G333" s="7" t="s">
        <v>18</v>
      </c>
      <c r="H333" s="6">
        <v>2002</v>
      </c>
      <c r="I333" s="7" t="s">
        <v>32</v>
      </c>
      <c r="J333" s="6">
        <v>1500</v>
      </c>
      <c r="K333" s="6">
        <v>175</v>
      </c>
      <c r="L333" s="9">
        <v>0.7</v>
      </c>
      <c r="M333" s="9">
        <v>5.93</v>
      </c>
      <c r="N333" s="11">
        <v>0.12</v>
      </c>
      <c r="O333" s="9">
        <v>1.201099537037037</v>
      </c>
      <c r="P333" s="11">
        <v>2.4305555555555556E-2</v>
      </c>
      <c r="Q333" s="25"/>
      <c r="R333" s="25"/>
    </row>
    <row r="334" spans="1:24" x14ac:dyDescent="0.25">
      <c r="A334" s="6">
        <v>2017</v>
      </c>
      <c r="B334" s="6">
        <v>2573</v>
      </c>
      <c r="C334" s="7" t="s">
        <v>16</v>
      </c>
      <c r="D334" s="8">
        <v>43018</v>
      </c>
      <c r="E334" s="6">
        <v>6833</v>
      </c>
      <c r="F334" s="7" t="s">
        <v>20</v>
      </c>
      <c r="G334" s="7" t="s">
        <v>18</v>
      </c>
      <c r="H334" s="6">
        <v>2017</v>
      </c>
      <c r="I334" s="7" t="s">
        <v>42</v>
      </c>
      <c r="J334" s="6">
        <v>1500</v>
      </c>
      <c r="K334" s="6">
        <v>210</v>
      </c>
      <c r="L334" s="9">
        <v>0.7</v>
      </c>
      <c r="M334" s="9">
        <v>0.26</v>
      </c>
      <c r="N334" s="11">
        <v>8.9999999999999993E-3</v>
      </c>
      <c r="O334" s="9">
        <v>6.3194444444444442E-2</v>
      </c>
      <c r="P334" s="11">
        <v>2.1874999999999998E-3</v>
      </c>
      <c r="Q334" s="25">
        <f>O333-O334</f>
        <v>1.1379050925925926</v>
      </c>
      <c r="R334" s="25">
        <f>P333-P334</f>
        <v>2.2118055555555557E-2</v>
      </c>
      <c r="S334" s="38">
        <f>Q334/365</f>
        <v>3.1175481988838156E-3</v>
      </c>
      <c r="T334" s="38">
        <f>R334/365</f>
        <v>6.059741248097413E-5</v>
      </c>
      <c r="U334" s="38">
        <f>T334*0.92</f>
        <v>5.5749619482496202E-5</v>
      </c>
      <c r="V334" s="25">
        <f>LOOKUP(G334,'Load Factor Adjustment'!$A$20:$A$28,'Load Factor Adjustment'!$D$20:$D$28)</f>
        <v>0.68571428571428572</v>
      </c>
      <c r="W334" s="38">
        <f>S334*V334</f>
        <v>2.1377473363774738E-3</v>
      </c>
      <c r="X334" s="38">
        <f>U334*V334</f>
        <v>3.8228310502283113E-5</v>
      </c>
    </row>
    <row r="335" spans="1:24" x14ac:dyDescent="0.25">
      <c r="A335" s="6">
        <v>2017</v>
      </c>
      <c r="B335" s="6">
        <v>2595</v>
      </c>
      <c r="C335" s="7" t="s">
        <v>23</v>
      </c>
      <c r="D335" s="8">
        <v>43019</v>
      </c>
      <c r="E335" s="6">
        <v>6949</v>
      </c>
      <c r="F335" s="7" t="s">
        <v>17</v>
      </c>
      <c r="G335" s="7" t="s">
        <v>18</v>
      </c>
      <c r="H335" s="6">
        <v>2000</v>
      </c>
      <c r="I335" s="7" t="s">
        <v>32</v>
      </c>
      <c r="J335" s="6">
        <v>600</v>
      </c>
      <c r="K335" s="6">
        <v>64</v>
      </c>
      <c r="L335" s="9">
        <v>0.7</v>
      </c>
      <c r="M335" s="9">
        <v>6.54</v>
      </c>
      <c r="N335" s="11">
        <v>0.55200000000000005</v>
      </c>
      <c r="O335" s="9">
        <v>0.1937777777777778</v>
      </c>
      <c r="P335" s="11">
        <v>1.6355555555555557E-2</v>
      </c>
      <c r="Q335" s="25"/>
      <c r="R335" s="25"/>
    </row>
    <row r="336" spans="1:24" x14ac:dyDescent="0.25">
      <c r="A336" s="6">
        <v>2017</v>
      </c>
      <c r="B336" s="6">
        <v>2595</v>
      </c>
      <c r="C336" s="7" t="s">
        <v>23</v>
      </c>
      <c r="D336" s="8">
        <v>43019</v>
      </c>
      <c r="E336" s="6">
        <v>6950</v>
      </c>
      <c r="F336" s="7" t="s">
        <v>20</v>
      </c>
      <c r="G336" s="7" t="s">
        <v>18</v>
      </c>
      <c r="H336" s="6">
        <v>2016</v>
      </c>
      <c r="I336" s="7" t="s">
        <v>42</v>
      </c>
      <c r="J336" s="6">
        <v>600</v>
      </c>
      <c r="K336" s="6">
        <v>74</v>
      </c>
      <c r="L336" s="9">
        <v>0.7</v>
      </c>
      <c r="M336" s="9">
        <v>2.74</v>
      </c>
      <c r="N336" s="11">
        <v>8.9999999999999993E-3</v>
      </c>
      <c r="O336" s="9">
        <v>9.3870370370370368E-2</v>
      </c>
      <c r="P336" s="11">
        <v>3.0833333333333331E-4</v>
      </c>
      <c r="Q336" s="25">
        <f>O335-O336</f>
        <v>9.9907407407407431E-2</v>
      </c>
      <c r="R336" s="25">
        <f>P335-P336</f>
        <v>1.6047222222222223E-2</v>
      </c>
      <c r="S336" s="38">
        <f>Q336/365</f>
        <v>2.7371892440385598E-4</v>
      </c>
      <c r="T336" s="38">
        <f>R336/365</f>
        <v>4.396499238964993E-5</v>
      </c>
      <c r="U336" s="38">
        <f>T336*0.92</f>
        <v>4.0447792998477939E-5</v>
      </c>
      <c r="V336" s="25">
        <f>LOOKUP(G336,'Load Factor Adjustment'!$A$20:$A$28,'Load Factor Adjustment'!$D$20:$D$28)</f>
        <v>0.68571428571428572</v>
      </c>
      <c r="W336" s="38">
        <f>S336*V336</f>
        <v>1.8769297673407268E-4</v>
      </c>
      <c r="X336" s="38">
        <f>U336*V336</f>
        <v>2.7735629484670587E-5</v>
      </c>
    </row>
    <row r="337" spans="1:24" x14ac:dyDescent="0.25">
      <c r="A337" s="6">
        <v>2016</v>
      </c>
      <c r="B337" s="6">
        <v>2558</v>
      </c>
      <c r="C337" s="7" t="s">
        <v>27</v>
      </c>
      <c r="D337" s="8">
        <v>43021</v>
      </c>
      <c r="E337" s="6">
        <v>6871</v>
      </c>
      <c r="F337" s="7" t="s">
        <v>17</v>
      </c>
      <c r="G337" s="7" t="s">
        <v>18</v>
      </c>
      <c r="H337" s="6">
        <v>1997</v>
      </c>
      <c r="I337" s="7" t="s">
        <v>32</v>
      </c>
      <c r="J337" s="6">
        <v>800</v>
      </c>
      <c r="K337" s="6">
        <v>81</v>
      </c>
      <c r="L337" s="9">
        <v>0.7</v>
      </c>
      <c r="M337" s="9">
        <v>6.54</v>
      </c>
      <c r="N337" s="11">
        <v>0.55200000000000005</v>
      </c>
      <c r="O337" s="9">
        <v>0.32700000000000001</v>
      </c>
      <c r="P337" s="11">
        <v>2.7600000000000003E-2</v>
      </c>
      <c r="Q337" s="25"/>
      <c r="R337" s="25"/>
    </row>
    <row r="338" spans="1:24" x14ac:dyDescent="0.25">
      <c r="A338" s="6">
        <v>2016</v>
      </c>
      <c r="B338" s="6">
        <v>2558</v>
      </c>
      <c r="C338" s="7" t="s">
        <v>27</v>
      </c>
      <c r="D338" s="8">
        <v>43021</v>
      </c>
      <c r="E338" s="6">
        <v>6872</v>
      </c>
      <c r="F338" s="7" t="s">
        <v>20</v>
      </c>
      <c r="G338" s="7" t="s">
        <v>18</v>
      </c>
      <c r="H338" s="6">
        <v>2017</v>
      </c>
      <c r="I338" s="7" t="s">
        <v>42</v>
      </c>
      <c r="J338" s="6">
        <v>800</v>
      </c>
      <c r="K338" s="6">
        <v>100</v>
      </c>
      <c r="L338" s="9">
        <v>0.7</v>
      </c>
      <c r="M338" s="9">
        <v>0.26</v>
      </c>
      <c r="N338" s="11">
        <v>8.9999999999999993E-3</v>
      </c>
      <c r="O338" s="9">
        <v>1.6049382716049384E-2</v>
      </c>
      <c r="P338" s="11">
        <v>5.5555555555555545E-4</v>
      </c>
      <c r="Q338" s="25">
        <f>O337-O338</f>
        <v>0.31095061728395063</v>
      </c>
      <c r="R338" s="25">
        <f>P337-P338</f>
        <v>2.7044444444444447E-2</v>
      </c>
      <c r="S338" s="38">
        <f>Q338/365</f>
        <v>8.5191949940808392E-4</v>
      </c>
      <c r="T338" s="38">
        <f>R338/365</f>
        <v>7.4094368340943696E-5</v>
      </c>
      <c r="U338" s="38">
        <f>T338*0.92</f>
        <v>6.8166818873668198E-5</v>
      </c>
      <c r="V338" s="25">
        <f>LOOKUP(G338,'Load Factor Adjustment'!$A$20:$A$28,'Load Factor Adjustment'!$D$20:$D$28)</f>
        <v>0.68571428571428572</v>
      </c>
      <c r="W338" s="38">
        <f>S338*V338</f>
        <v>5.841733710226861E-4</v>
      </c>
      <c r="X338" s="38">
        <f>U338*V338</f>
        <v>4.6742961513372476E-5</v>
      </c>
    </row>
    <row r="339" spans="1:24" x14ac:dyDescent="0.25">
      <c r="A339" s="6">
        <v>2017</v>
      </c>
      <c r="B339" s="6">
        <v>2553</v>
      </c>
      <c r="C339" s="7" t="s">
        <v>27</v>
      </c>
      <c r="D339" s="8">
        <v>43024</v>
      </c>
      <c r="E339" s="6">
        <v>6881</v>
      </c>
      <c r="F339" s="7" t="s">
        <v>17</v>
      </c>
      <c r="G339" s="7" t="s">
        <v>18</v>
      </c>
      <c r="H339" s="6">
        <v>1967</v>
      </c>
      <c r="I339" s="7" t="s">
        <v>19</v>
      </c>
      <c r="J339" s="6">
        <v>200</v>
      </c>
      <c r="K339" s="6">
        <v>69</v>
      </c>
      <c r="L339" s="9">
        <v>0.7</v>
      </c>
      <c r="M339" s="9">
        <v>12.09</v>
      </c>
      <c r="N339" s="10">
        <v>0.60499999999999998</v>
      </c>
      <c r="O339" s="9">
        <v>0.12873611111111111</v>
      </c>
      <c r="P339" s="11">
        <v>6.4421296296296301E-3</v>
      </c>
      <c r="Q339" s="25"/>
      <c r="R339" s="25"/>
    </row>
    <row r="340" spans="1:24" x14ac:dyDescent="0.25">
      <c r="A340" s="6">
        <v>2017</v>
      </c>
      <c r="B340" s="6">
        <v>2553</v>
      </c>
      <c r="C340" s="7" t="s">
        <v>27</v>
      </c>
      <c r="D340" s="8">
        <v>43024</v>
      </c>
      <c r="E340" s="6">
        <v>6882</v>
      </c>
      <c r="F340" s="7" t="s">
        <v>20</v>
      </c>
      <c r="G340" s="7" t="s">
        <v>18</v>
      </c>
      <c r="H340" s="6">
        <v>2017</v>
      </c>
      <c r="I340" s="7" t="s">
        <v>42</v>
      </c>
      <c r="J340" s="6">
        <v>200</v>
      </c>
      <c r="K340" s="6">
        <v>85</v>
      </c>
      <c r="L340" s="9">
        <v>0.7</v>
      </c>
      <c r="M340" s="9">
        <v>0.26</v>
      </c>
      <c r="N340" s="11">
        <v>8.9999999999999993E-3</v>
      </c>
      <c r="O340" s="9">
        <v>3.4104938271604939E-3</v>
      </c>
      <c r="P340" s="11">
        <v>1.1805555555555555E-4</v>
      </c>
      <c r="Q340" s="25">
        <f>O339-O340</f>
        <v>0.12532561728395061</v>
      </c>
      <c r="R340" s="25">
        <f>P339-P340</f>
        <v>6.3240740740740748E-3</v>
      </c>
      <c r="S340" s="38">
        <f>Q340/365</f>
        <v>3.4335785557246745E-4</v>
      </c>
      <c r="T340" s="38">
        <f>R340/365</f>
        <v>1.7326230339928971E-5</v>
      </c>
      <c r="U340" s="38">
        <f>T340*0.92</f>
        <v>1.5940131912734655E-5</v>
      </c>
      <c r="V340" s="25">
        <f>LOOKUP(G340,'Load Factor Adjustment'!$A$20:$A$28,'Load Factor Adjustment'!$D$20:$D$28)</f>
        <v>0.68571428571428572</v>
      </c>
      <c r="W340" s="38">
        <f>S340*V340</f>
        <v>2.3544538667826339E-4</v>
      </c>
      <c r="X340" s="38">
        <f>U340*V340</f>
        <v>1.0930376168732335E-5</v>
      </c>
    </row>
    <row r="341" spans="1:24" x14ac:dyDescent="0.25">
      <c r="A341" s="6">
        <v>2017</v>
      </c>
      <c r="B341" s="6">
        <v>2534</v>
      </c>
      <c r="C341" s="7" t="s">
        <v>16</v>
      </c>
      <c r="D341" s="8">
        <v>43025</v>
      </c>
      <c r="E341" s="6">
        <v>6917</v>
      </c>
      <c r="F341" s="7" t="s">
        <v>17</v>
      </c>
      <c r="G341" s="7" t="s">
        <v>18</v>
      </c>
      <c r="H341" s="6">
        <v>2005</v>
      </c>
      <c r="I341" s="7" t="s">
        <v>38</v>
      </c>
      <c r="J341" s="6">
        <v>1000</v>
      </c>
      <c r="K341" s="6">
        <v>260</v>
      </c>
      <c r="L341" s="9">
        <v>0.7</v>
      </c>
      <c r="M341" s="9">
        <v>4.1500000000000004</v>
      </c>
      <c r="N341" s="11">
        <v>8.7999999999999995E-2</v>
      </c>
      <c r="O341" s="9">
        <v>0.83256172839506182</v>
      </c>
      <c r="P341" s="11">
        <v>1.7654320987654321E-2</v>
      </c>
      <c r="Q341" s="25"/>
      <c r="R341" s="25"/>
    </row>
    <row r="342" spans="1:24" x14ac:dyDescent="0.25">
      <c r="A342" s="6">
        <v>2017</v>
      </c>
      <c r="B342" s="6">
        <v>2534</v>
      </c>
      <c r="C342" s="7" t="s">
        <v>16</v>
      </c>
      <c r="D342" s="8">
        <v>43025</v>
      </c>
      <c r="E342" s="6">
        <v>6918</v>
      </c>
      <c r="F342" s="7" t="s">
        <v>20</v>
      </c>
      <c r="G342" s="7" t="s">
        <v>18</v>
      </c>
      <c r="H342" s="6">
        <v>2016</v>
      </c>
      <c r="I342" s="7" t="s">
        <v>42</v>
      </c>
      <c r="J342" s="6">
        <v>1000</v>
      </c>
      <c r="K342" s="6">
        <v>270</v>
      </c>
      <c r="L342" s="9">
        <v>0.7</v>
      </c>
      <c r="M342" s="9">
        <v>0.26</v>
      </c>
      <c r="N342" s="11">
        <v>8.9999999999999993E-3</v>
      </c>
      <c r="O342" s="9">
        <v>5.4166666666666669E-2</v>
      </c>
      <c r="P342" s="11">
        <v>1.8749999999999997E-3</v>
      </c>
      <c r="Q342" s="25">
        <f>O341-O342</f>
        <v>0.77839506172839512</v>
      </c>
      <c r="R342" s="25">
        <f>P341-P342</f>
        <v>1.5779320987654322E-2</v>
      </c>
      <c r="S342" s="38">
        <f>Q342/365</f>
        <v>2.1325892102147812E-3</v>
      </c>
      <c r="T342" s="38">
        <f>R342/365</f>
        <v>4.3231016404532389E-5</v>
      </c>
      <c r="U342" s="38">
        <f>T342*0.92</f>
        <v>3.9772535092169797E-5</v>
      </c>
      <c r="V342" s="25">
        <f>LOOKUP(G342,'Load Factor Adjustment'!$A$20:$A$28,'Load Factor Adjustment'!$D$20:$D$28)</f>
        <v>0.68571428571428572</v>
      </c>
      <c r="W342" s="38">
        <f>S342*V342</f>
        <v>1.4623468870044213E-3</v>
      </c>
      <c r="X342" s="38">
        <f>U342*V342</f>
        <v>2.7272595491773577E-5</v>
      </c>
    </row>
    <row r="343" spans="1:24" x14ac:dyDescent="0.25">
      <c r="A343" s="6">
        <v>2017</v>
      </c>
      <c r="B343" s="6">
        <v>2543</v>
      </c>
      <c r="C343" s="7" t="s">
        <v>27</v>
      </c>
      <c r="D343" s="8">
        <v>43025</v>
      </c>
      <c r="E343" s="6">
        <v>6901</v>
      </c>
      <c r="F343" s="7" t="s">
        <v>17</v>
      </c>
      <c r="G343" s="7" t="s">
        <v>18</v>
      </c>
      <c r="H343" s="6">
        <v>1958</v>
      </c>
      <c r="I343" s="7" t="s">
        <v>19</v>
      </c>
      <c r="J343" s="6">
        <v>800</v>
      </c>
      <c r="K343" s="6">
        <v>60</v>
      </c>
      <c r="L343" s="9">
        <v>0.7</v>
      </c>
      <c r="M343" s="9">
        <v>12.09</v>
      </c>
      <c r="N343" s="10">
        <v>0.60499999999999998</v>
      </c>
      <c r="O343" s="9">
        <v>0.44777777777777777</v>
      </c>
      <c r="P343" s="11">
        <v>2.2407407407407407E-2</v>
      </c>
      <c r="Q343" s="25"/>
      <c r="R343" s="25"/>
    </row>
    <row r="344" spans="1:24" x14ac:dyDescent="0.25">
      <c r="A344" s="6">
        <v>2017</v>
      </c>
      <c r="B344" s="6">
        <v>2543</v>
      </c>
      <c r="C344" s="7" t="s">
        <v>27</v>
      </c>
      <c r="D344" s="8">
        <v>43025</v>
      </c>
      <c r="E344" s="6">
        <v>6902</v>
      </c>
      <c r="F344" s="7" t="s">
        <v>20</v>
      </c>
      <c r="G344" s="7" t="s">
        <v>18</v>
      </c>
      <c r="H344" s="6">
        <v>2015</v>
      </c>
      <c r="I344" s="7" t="s">
        <v>42</v>
      </c>
      <c r="J344" s="6">
        <v>800</v>
      </c>
      <c r="K344" s="6">
        <v>55</v>
      </c>
      <c r="L344" s="9">
        <v>0.7</v>
      </c>
      <c r="M344" s="9">
        <v>2.74</v>
      </c>
      <c r="N344" s="11">
        <v>8.9999999999999993E-3</v>
      </c>
      <c r="O344" s="9">
        <v>9.3024691358024686E-2</v>
      </c>
      <c r="P344" s="11">
        <v>3.055555555555555E-4</v>
      </c>
      <c r="Q344" s="25">
        <f>O343-O344</f>
        <v>0.35475308641975312</v>
      </c>
      <c r="R344" s="25">
        <f>P343-P344</f>
        <v>2.2101851851851852E-2</v>
      </c>
      <c r="S344" s="38">
        <f>Q344/365</f>
        <v>9.719262641637072E-4</v>
      </c>
      <c r="T344" s="38">
        <f>R344/365</f>
        <v>6.0553018772196852E-5</v>
      </c>
      <c r="U344" s="38">
        <f>T344*0.92</f>
        <v>5.5708777270421104E-5</v>
      </c>
      <c r="V344" s="25">
        <f>LOOKUP(G344,'Load Factor Adjustment'!$A$20:$A$28,'Load Factor Adjustment'!$D$20:$D$28)</f>
        <v>0.68571428571428572</v>
      </c>
      <c r="W344" s="38">
        <f>S344*V344</f>
        <v>6.6646372399797068E-4</v>
      </c>
      <c r="X344" s="38">
        <f>U344*V344</f>
        <v>3.8200304414003045E-5</v>
      </c>
    </row>
    <row r="345" spans="1:24" x14ac:dyDescent="0.25">
      <c r="A345" s="6">
        <v>2017</v>
      </c>
      <c r="B345" s="6">
        <v>2593</v>
      </c>
      <c r="C345" s="7" t="s">
        <v>23</v>
      </c>
      <c r="D345" s="8">
        <v>43026</v>
      </c>
      <c r="E345" s="6">
        <v>6955</v>
      </c>
      <c r="F345" s="7" t="s">
        <v>17</v>
      </c>
      <c r="G345" s="7" t="s">
        <v>18</v>
      </c>
      <c r="H345" s="6">
        <v>1991</v>
      </c>
      <c r="I345" s="7" t="s">
        <v>19</v>
      </c>
      <c r="J345" s="6">
        <v>400</v>
      </c>
      <c r="K345" s="6">
        <v>109</v>
      </c>
      <c r="L345" s="9">
        <v>0.7</v>
      </c>
      <c r="M345" s="9">
        <v>8.17</v>
      </c>
      <c r="N345" s="10">
        <v>0.497</v>
      </c>
      <c r="O345" s="9">
        <v>0.2748549382716049</v>
      </c>
      <c r="P345" s="11">
        <v>1.6720061728395061E-2</v>
      </c>
      <c r="Q345" s="25"/>
      <c r="R345" s="25"/>
    </row>
    <row r="346" spans="1:24" x14ac:dyDescent="0.25">
      <c r="A346" s="6">
        <v>2017</v>
      </c>
      <c r="B346" s="6">
        <v>2593</v>
      </c>
      <c r="C346" s="7" t="s">
        <v>23</v>
      </c>
      <c r="D346" s="8">
        <v>43026</v>
      </c>
      <c r="E346" s="6">
        <v>6956</v>
      </c>
      <c r="F346" s="7" t="s">
        <v>20</v>
      </c>
      <c r="G346" s="7" t="s">
        <v>18</v>
      </c>
      <c r="H346" s="6">
        <v>2017</v>
      </c>
      <c r="I346" s="7" t="s">
        <v>42</v>
      </c>
      <c r="J346" s="6">
        <v>400</v>
      </c>
      <c r="K346" s="6">
        <v>106</v>
      </c>
      <c r="L346" s="9">
        <v>0.7</v>
      </c>
      <c r="M346" s="9">
        <v>0.26</v>
      </c>
      <c r="N346" s="11">
        <v>8.9999999999999993E-3</v>
      </c>
      <c r="O346" s="9">
        <v>8.5061728395061723E-3</v>
      </c>
      <c r="P346" s="11">
        <v>2.944444444444444E-4</v>
      </c>
      <c r="Q346" s="25">
        <f>O345-O346</f>
        <v>0.26634876543209873</v>
      </c>
      <c r="R346" s="25">
        <f>P345-P346</f>
        <v>1.6425617283950616E-2</v>
      </c>
      <c r="S346" s="38">
        <f>Q346/365</f>
        <v>7.2972264501944858E-4</v>
      </c>
      <c r="T346" s="38">
        <f>R346/365</f>
        <v>4.5001691188905798E-5</v>
      </c>
      <c r="U346" s="38">
        <f>T346*0.92</f>
        <v>4.1401555893793337E-5</v>
      </c>
      <c r="V346" s="25">
        <f>LOOKUP(G346,'Load Factor Adjustment'!$A$20:$A$28,'Load Factor Adjustment'!$D$20:$D$28)</f>
        <v>0.68571428571428572</v>
      </c>
      <c r="W346" s="38">
        <f>S346*V346</f>
        <v>5.0038124229905044E-4</v>
      </c>
      <c r="X346" s="38">
        <f>U346*V346</f>
        <v>2.8389638327172575E-5</v>
      </c>
    </row>
    <row r="347" spans="1:24" x14ac:dyDescent="0.25">
      <c r="A347" s="6">
        <v>2017</v>
      </c>
      <c r="B347" s="6">
        <v>2529</v>
      </c>
      <c r="C347" s="7" t="s">
        <v>16</v>
      </c>
      <c r="D347" s="8">
        <v>43028</v>
      </c>
      <c r="E347" s="6">
        <v>6924</v>
      </c>
      <c r="F347" s="7" t="s">
        <v>17</v>
      </c>
      <c r="G347" s="7" t="s">
        <v>18</v>
      </c>
      <c r="H347" s="6">
        <v>1997</v>
      </c>
      <c r="I347" s="7" t="s">
        <v>19</v>
      </c>
      <c r="J347" s="6">
        <v>1000</v>
      </c>
      <c r="K347" s="6">
        <v>100</v>
      </c>
      <c r="L347" s="9">
        <v>0.7</v>
      </c>
      <c r="M347" s="9">
        <v>8.17</v>
      </c>
      <c r="N347" s="10">
        <v>0.497</v>
      </c>
      <c r="O347" s="9">
        <v>0.6304012345679012</v>
      </c>
      <c r="P347" s="11">
        <v>3.8348765432098766E-2</v>
      </c>
      <c r="Q347" s="25"/>
      <c r="R347" s="25"/>
    </row>
    <row r="348" spans="1:24" x14ac:dyDescent="0.25">
      <c r="A348" s="6">
        <v>2017</v>
      </c>
      <c r="B348" s="6">
        <v>2529</v>
      </c>
      <c r="C348" s="7" t="s">
        <v>16</v>
      </c>
      <c r="D348" s="8">
        <v>43028</v>
      </c>
      <c r="E348" s="6">
        <v>6925</v>
      </c>
      <c r="F348" s="7" t="s">
        <v>20</v>
      </c>
      <c r="G348" s="7" t="s">
        <v>18</v>
      </c>
      <c r="H348" s="6">
        <v>2016</v>
      </c>
      <c r="I348" s="7" t="s">
        <v>42</v>
      </c>
      <c r="J348" s="6">
        <v>1000</v>
      </c>
      <c r="K348" s="6">
        <v>115</v>
      </c>
      <c r="L348" s="9">
        <v>0.7</v>
      </c>
      <c r="M348" s="9">
        <v>0.26</v>
      </c>
      <c r="N348" s="11">
        <v>8.9999999999999993E-3</v>
      </c>
      <c r="O348" s="9">
        <v>2.3070987654320987E-2</v>
      </c>
      <c r="P348" s="11">
        <v>7.9861111111111116E-4</v>
      </c>
      <c r="Q348" s="25">
        <f>O347-O348</f>
        <v>0.60733024691358017</v>
      </c>
      <c r="R348" s="25">
        <f>P347-P348</f>
        <v>3.7550154320987655E-2</v>
      </c>
      <c r="S348" s="38">
        <f>Q348/365</f>
        <v>1.6639184846947402E-3</v>
      </c>
      <c r="T348" s="38">
        <f>R348/365</f>
        <v>1.0287713512599358E-4</v>
      </c>
      <c r="U348" s="38">
        <f>T348*0.92</f>
        <v>9.4646964315914096E-5</v>
      </c>
      <c r="V348" s="25">
        <f>LOOKUP(G348,'Load Factor Adjustment'!$A$20:$A$28,'Load Factor Adjustment'!$D$20:$D$28)</f>
        <v>0.68571428571428572</v>
      </c>
      <c r="W348" s="38">
        <f>S348*V348</f>
        <v>1.1409726752192504E-3</v>
      </c>
      <c r="X348" s="38">
        <f>U348*V348</f>
        <v>6.4900775530912525E-5</v>
      </c>
    </row>
    <row r="349" spans="1:24" x14ac:dyDescent="0.25">
      <c r="A349" s="6">
        <v>2017</v>
      </c>
      <c r="B349" s="6">
        <v>2591</v>
      </c>
      <c r="C349" s="7" t="s">
        <v>23</v>
      </c>
      <c r="D349" s="8">
        <v>43028</v>
      </c>
      <c r="E349" s="6">
        <v>6958</v>
      </c>
      <c r="F349" s="7" t="s">
        <v>17</v>
      </c>
      <c r="G349" s="7" t="s">
        <v>18</v>
      </c>
      <c r="H349" s="6">
        <v>2007</v>
      </c>
      <c r="I349" s="7" t="s">
        <v>38</v>
      </c>
      <c r="J349" s="6">
        <v>300</v>
      </c>
      <c r="K349" s="6">
        <v>95</v>
      </c>
      <c r="L349" s="9">
        <v>0.7</v>
      </c>
      <c r="M349" s="9">
        <v>2.74</v>
      </c>
      <c r="N349" s="11">
        <v>0.112</v>
      </c>
      <c r="O349" s="9">
        <v>6.0254629629629637E-2</v>
      </c>
      <c r="P349" s="11">
        <v>2.4629629629629632E-3</v>
      </c>
      <c r="Q349" s="25"/>
      <c r="R349" s="25"/>
    </row>
    <row r="350" spans="1:24" x14ac:dyDescent="0.25">
      <c r="A350" s="6">
        <v>2017</v>
      </c>
      <c r="B350" s="6">
        <v>2591</v>
      </c>
      <c r="C350" s="7" t="s">
        <v>23</v>
      </c>
      <c r="D350" s="8">
        <v>43028</v>
      </c>
      <c r="E350" s="6">
        <v>6959</v>
      </c>
      <c r="F350" s="7" t="s">
        <v>20</v>
      </c>
      <c r="G350" s="7" t="s">
        <v>18</v>
      </c>
      <c r="H350" s="6">
        <v>2017</v>
      </c>
      <c r="I350" s="7" t="s">
        <v>42</v>
      </c>
      <c r="J350" s="6">
        <v>300</v>
      </c>
      <c r="K350" s="6">
        <v>106</v>
      </c>
      <c r="L350" s="9">
        <v>0.7</v>
      </c>
      <c r="M350" s="9">
        <v>0.26</v>
      </c>
      <c r="N350" s="11">
        <v>8.9999999999999993E-3</v>
      </c>
      <c r="O350" s="9">
        <v>6.3796296296296301E-3</v>
      </c>
      <c r="P350" s="11">
        <v>2.208333333333333E-4</v>
      </c>
      <c r="Q350" s="25">
        <f>O349-O350</f>
        <v>5.3875000000000006E-2</v>
      </c>
      <c r="R350" s="25">
        <f>P349-P350</f>
        <v>2.2421296296296299E-3</v>
      </c>
      <c r="S350" s="38">
        <f>Q350/365</f>
        <v>1.4760273972602741E-4</v>
      </c>
      <c r="T350" s="38">
        <f>R350/365</f>
        <v>6.1428209030948762E-6</v>
      </c>
      <c r="U350" s="38">
        <f>T350*0.92</f>
        <v>5.6513952308472867E-6</v>
      </c>
      <c r="V350" s="25">
        <f>LOOKUP(G350,'Load Factor Adjustment'!$A$20:$A$28,'Load Factor Adjustment'!$D$20:$D$28)</f>
        <v>0.68571428571428572</v>
      </c>
      <c r="W350" s="38">
        <f>S350*V350</f>
        <v>1.0121330724070451E-4</v>
      </c>
      <c r="X350" s="38">
        <f>U350*V350</f>
        <v>3.8752424440095681E-6</v>
      </c>
    </row>
    <row r="351" spans="1:24" x14ac:dyDescent="0.25">
      <c r="A351" s="6">
        <v>2017</v>
      </c>
      <c r="B351" s="6">
        <v>2592</v>
      </c>
      <c r="C351" s="7" t="s">
        <v>23</v>
      </c>
      <c r="D351" s="8">
        <v>43028</v>
      </c>
      <c r="E351" s="6">
        <v>6957</v>
      </c>
      <c r="F351" s="7" t="s">
        <v>17</v>
      </c>
      <c r="G351" s="7" t="s">
        <v>18</v>
      </c>
      <c r="H351" s="6">
        <v>2006</v>
      </c>
      <c r="I351" s="7" t="s">
        <v>38</v>
      </c>
      <c r="J351" s="6">
        <v>300</v>
      </c>
      <c r="K351" s="6">
        <v>95</v>
      </c>
      <c r="L351" s="9">
        <v>0.7</v>
      </c>
      <c r="M351" s="9">
        <v>4.75</v>
      </c>
      <c r="N351" s="11">
        <v>0.192</v>
      </c>
      <c r="O351" s="9">
        <v>0.10445601851851852</v>
      </c>
      <c r="P351" s="11">
        <v>4.2222222222222227E-3</v>
      </c>
      <c r="Q351" s="25"/>
      <c r="R351" s="25"/>
    </row>
    <row r="352" spans="1:24" x14ac:dyDescent="0.25">
      <c r="A352" s="6">
        <v>2017</v>
      </c>
      <c r="B352" s="6">
        <v>2592</v>
      </c>
      <c r="C352" s="7" t="s">
        <v>23</v>
      </c>
      <c r="D352" s="8">
        <v>43028</v>
      </c>
      <c r="E352" s="6">
        <v>6966</v>
      </c>
      <c r="F352" s="7" t="s">
        <v>20</v>
      </c>
      <c r="G352" s="7" t="s">
        <v>18</v>
      </c>
      <c r="H352" s="6">
        <v>2017</v>
      </c>
      <c r="I352" s="7" t="s">
        <v>42</v>
      </c>
      <c r="J352" s="6">
        <v>300</v>
      </c>
      <c r="K352" s="6">
        <v>106</v>
      </c>
      <c r="L352" s="9">
        <v>0.7</v>
      </c>
      <c r="M352" s="9">
        <v>0.26</v>
      </c>
      <c r="N352" s="11">
        <v>8.9999999999999993E-3</v>
      </c>
      <c r="O352" s="9">
        <v>6.3796296296296301E-3</v>
      </c>
      <c r="P352" s="11">
        <v>2.208333333333333E-4</v>
      </c>
      <c r="Q352" s="25">
        <f>O351-O352</f>
        <v>9.8076388888888894E-2</v>
      </c>
      <c r="R352" s="25">
        <f>P351-P352</f>
        <v>4.0013888888888894E-3</v>
      </c>
      <c r="S352" s="38">
        <f>Q352/365</f>
        <v>2.6870243531202439E-4</v>
      </c>
      <c r="T352" s="38">
        <f>R352/365</f>
        <v>1.0962709284627094E-5</v>
      </c>
      <c r="U352" s="38">
        <f>T352*0.92</f>
        <v>1.0085692541856928E-5</v>
      </c>
      <c r="V352" s="25">
        <f>LOOKUP(G352,'Load Factor Adjustment'!$A$20:$A$28,'Load Factor Adjustment'!$D$20:$D$28)</f>
        <v>0.68571428571428572</v>
      </c>
      <c r="W352" s="38">
        <f>S352*V352</f>
        <v>1.8425309849967386E-4</v>
      </c>
      <c r="X352" s="38">
        <f>U352*V352</f>
        <v>6.9159034572733217E-6</v>
      </c>
    </row>
    <row r="353" spans="1:24" x14ac:dyDescent="0.25">
      <c r="A353" s="6">
        <v>2017</v>
      </c>
      <c r="B353" s="6">
        <v>2541</v>
      </c>
      <c r="C353" s="7" t="s">
        <v>27</v>
      </c>
      <c r="D353" s="8">
        <v>43032</v>
      </c>
      <c r="E353" s="6">
        <v>6905</v>
      </c>
      <c r="F353" s="7" t="s">
        <v>17</v>
      </c>
      <c r="G353" s="7" t="s">
        <v>18</v>
      </c>
      <c r="H353" s="6">
        <v>1999</v>
      </c>
      <c r="I353" s="7" t="s">
        <v>32</v>
      </c>
      <c r="J353" s="6">
        <v>275</v>
      </c>
      <c r="K353" s="6">
        <v>120</v>
      </c>
      <c r="L353" s="9">
        <v>0.7</v>
      </c>
      <c r="M353" s="9">
        <v>6.54</v>
      </c>
      <c r="N353" s="11">
        <v>0.30399999999999999</v>
      </c>
      <c r="O353" s="9">
        <v>0.16652777777777777</v>
      </c>
      <c r="P353" s="11">
        <v>7.7407407407407407E-3</v>
      </c>
      <c r="Q353" s="25"/>
      <c r="R353" s="25"/>
    </row>
    <row r="354" spans="1:24" x14ac:dyDescent="0.25">
      <c r="A354" s="6">
        <v>2017</v>
      </c>
      <c r="B354" s="6">
        <v>2541</v>
      </c>
      <c r="C354" s="7" t="s">
        <v>27</v>
      </c>
      <c r="D354" s="8">
        <v>43032</v>
      </c>
      <c r="E354" s="6">
        <v>6906</v>
      </c>
      <c r="F354" s="7" t="s">
        <v>20</v>
      </c>
      <c r="G354" s="7" t="s">
        <v>18</v>
      </c>
      <c r="H354" s="6">
        <v>2016</v>
      </c>
      <c r="I354" s="7" t="s">
        <v>42</v>
      </c>
      <c r="J354" s="6">
        <v>275</v>
      </c>
      <c r="K354" s="6">
        <v>125</v>
      </c>
      <c r="L354" s="9">
        <v>0.7</v>
      </c>
      <c r="M354" s="9">
        <v>2.3199999999999998</v>
      </c>
      <c r="N354" s="11">
        <v>0.112</v>
      </c>
      <c r="O354" s="9">
        <v>6.1535493827160483E-2</v>
      </c>
      <c r="P354" s="11">
        <v>2.9706790123456791E-3</v>
      </c>
      <c r="Q354" s="25">
        <f>O353-O354</f>
        <v>0.1049922839506173</v>
      </c>
      <c r="R354" s="25">
        <f>P353-P354</f>
        <v>4.7700617283950621E-3</v>
      </c>
      <c r="S354" s="38">
        <f>Q354/365</f>
        <v>2.8765009301538985E-4</v>
      </c>
      <c r="T354" s="38">
        <f>R354/365</f>
        <v>1.3068662269575513E-5</v>
      </c>
      <c r="U354" s="38">
        <f>T354*0.92</f>
        <v>1.2023169288009473E-5</v>
      </c>
      <c r="V354" s="25">
        <f>LOOKUP(G354,'Load Factor Adjustment'!$A$20:$A$28,'Load Factor Adjustment'!$D$20:$D$28)</f>
        <v>0.68571428571428572</v>
      </c>
      <c r="W354" s="38">
        <f>S354*V354</f>
        <v>1.9724577806769591E-4</v>
      </c>
      <c r="X354" s="38">
        <f>U354*V354</f>
        <v>8.244458940349353E-6</v>
      </c>
    </row>
    <row r="355" spans="1:24" x14ac:dyDescent="0.25">
      <c r="A355" s="6">
        <v>2016</v>
      </c>
      <c r="B355" s="6">
        <v>2560</v>
      </c>
      <c r="C355" s="7" t="s">
        <v>27</v>
      </c>
      <c r="D355" s="8">
        <v>43033</v>
      </c>
      <c r="E355" s="6">
        <v>6867</v>
      </c>
      <c r="F355" s="7" t="s">
        <v>17</v>
      </c>
      <c r="G355" s="7" t="s">
        <v>18</v>
      </c>
      <c r="H355" s="6">
        <v>1981</v>
      </c>
      <c r="I355" s="7" t="s">
        <v>19</v>
      </c>
      <c r="J355" s="6">
        <v>300</v>
      </c>
      <c r="K355" s="6">
        <v>187</v>
      </c>
      <c r="L355" s="9">
        <v>0.7</v>
      </c>
      <c r="M355" s="9">
        <v>10.23</v>
      </c>
      <c r="N355" s="10">
        <v>0.39600000000000002</v>
      </c>
      <c r="O355" s="9">
        <v>0.44282638888888892</v>
      </c>
      <c r="P355" s="11">
        <v>1.7141666666666666E-2</v>
      </c>
      <c r="Q355" s="25"/>
      <c r="R355" s="25"/>
    </row>
    <row r="356" spans="1:24" x14ac:dyDescent="0.25">
      <c r="A356" s="6">
        <v>2016</v>
      </c>
      <c r="B356" s="6">
        <v>2560</v>
      </c>
      <c r="C356" s="7" t="s">
        <v>27</v>
      </c>
      <c r="D356" s="8">
        <v>43033</v>
      </c>
      <c r="E356" s="6">
        <v>6868</v>
      </c>
      <c r="F356" s="7" t="s">
        <v>20</v>
      </c>
      <c r="G356" s="7" t="s">
        <v>18</v>
      </c>
      <c r="H356" s="6">
        <v>2017</v>
      </c>
      <c r="I356" s="7" t="s">
        <v>42</v>
      </c>
      <c r="J356" s="6">
        <v>300</v>
      </c>
      <c r="K356" s="6">
        <v>105</v>
      </c>
      <c r="L356" s="9">
        <v>0.7</v>
      </c>
      <c r="M356" s="9">
        <v>0.26</v>
      </c>
      <c r="N356" s="11">
        <v>8.9999999999999993E-3</v>
      </c>
      <c r="O356" s="9">
        <v>6.3194444444444444E-3</v>
      </c>
      <c r="P356" s="11">
        <v>2.1874999999999998E-4</v>
      </c>
      <c r="Q356" s="25">
        <f>O355-O356</f>
        <v>0.43650694444444449</v>
      </c>
      <c r="R356" s="25">
        <f>P355-P356</f>
        <v>1.6922916666666666E-2</v>
      </c>
      <c r="S356" s="38">
        <f>Q356/365</f>
        <v>1.1959094368340945E-3</v>
      </c>
      <c r="T356" s="38">
        <f>R356/365</f>
        <v>4.6364155251141551E-5</v>
      </c>
      <c r="U356" s="38">
        <f>T356*0.92</f>
        <v>4.2655022831050226E-5</v>
      </c>
      <c r="V356" s="25">
        <f>LOOKUP(G356,'Load Factor Adjustment'!$A$20:$A$28,'Load Factor Adjustment'!$D$20:$D$28)</f>
        <v>0.68571428571428572</v>
      </c>
      <c r="W356" s="38">
        <f>S356*V356</f>
        <v>8.2005218525766483E-4</v>
      </c>
      <c r="X356" s="38">
        <f>U356*V356</f>
        <v>2.9249158512720156E-5</v>
      </c>
    </row>
    <row r="357" spans="1:24" x14ac:dyDescent="0.25">
      <c r="A357" s="6">
        <v>2016</v>
      </c>
      <c r="B357" s="6">
        <v>2583</v>
      </c>
      <c r="C357" s="7" t="s">
        <v>27</v>
      </c>
      <c r="D357" s="8">
        <v>43033</v>
      </c>
      <c r="E357" s="6">
        <v>6865</v>
      </c>
      <c r="F357" s="7" t="s">
        <v>17</v>
      </c>
      <c r="G357" s="7" t="s">
        <v>18</v>
      </c>
      <c r="H357" s="6">
        <v>1979</v>
      </c>
      <c r="I357" s="7" t="s">
        <v>19</v>
      </c>
      <c r="J357" s="6">
        <v>350</v>
      </c>
      <c r="K357" s="6">
        <v>216</v>
      </c>
      <c r="L357" s="9">
        <v>0.7</v>
      </c>
      <c r="M357" s="9">
        <v>11.16</v>
      </c>
      <c r="N357" s="10">
        <v>0.39600000000000002</v>
      </c>
      <c r="O357" s="9">
        <v>0.65099999999999991</v>
      </c>
      <c r="P357" s="11">
        <v>2.3099999999999999E-2</v>
      </c>
      <c r="Q357" s="25"/>
      <c r="R357" s="25"/>
    </row>
    <row r="358" spans="1:24" x14ac:dyDescent="0.25">
      <c r="A358" s="6">
        <v>2016</v>
      </c>
      <c r="B358" s="6">
        <v>2583</v>
      </c>
      <c r="C358" s="7" t="s">
        <v>27</v>
      </c>
      <c r="D358" s="8">
        <v>43033</v>
      </c>
      <c r="E358" s="6">
        <v>6866</v>
      </c>
      <c r="F358" s="7" t="s">
        <v>20</v>
      </c>
      <c r="G358" s="7" t="s">
        <v>18</v>
      </c>
      <c r="H358" s="6">
        <v>2017</v>
      </c>
      <c r="I358" s="7" t="s">
        <v>42</v>
      </c>
      <c r="J358" s="6">
        <v>350</v>
      </c>
      <c r="K358" s="6">
        <v>215</v>
      </c>
      <c r="L358" s="9">
        <v>0.7</v>
      </c>
      <c r="M358" s="9">
        <v>0.26</v>
      </c>
      <c r="N358" s="11">
        <v>8.9999999999999993E-3</v>
      </c>
      <c r="O358" s="9">
        <v>1.509645061728395E-2</v>
      </c>
      <c r="P358" s="11">
        <v>5.2256944444444443E-4</v>
      </c>
      <c r="Q358" s="25">
        <f>O357-O358</f>
        <v>0.63590354938271598</v>
      </c>
      <c r="R358" s="25">
        <f>P357-P358</f>
        <v>2.2577430555555555E-2</v>
      </c>
      <c r="S358" s="38">
        <f>Q358/365</f>
        <v>1.7422015051581259E-3</v>
      </c>
      <c r="T358" s="38">
        <f>R358/365</f>
        <v>6.1855974124809743E-5</v>
      </c>
      <c r="U358" s="38">
        <f>T358*0.92</f>
        <v>5.6907496194824963E-5</v>
      </c>
      <c r="V358" s="25">
        <f>LOOKUP(G358,'Load Factor Adjustment'!$A$20:$A$28,'Load Factor Adjustment'!$D$20:$D$28)</f>
        <v>0.68571428571428572</v>
      </c>
      <c r="W358" s="38">
        <f>S358*V358</f>
        <v>1.1946524606798578E-3</v>
      </c>
      <c r="X358" s="38">
        <f>U358*V358</f>
        <v>3.902228310502283E-5</v>
      </c>
    </row>
    <row r="359" spans="1:24" x14ac:dyDescent="0.25">
      <c r="A359" s="6">
        <v>2017</v>
      </c>
      <c r="B359" s="6">
        <v>2551</v>
      </c>
      <c r="C359" s="7" t="s">
        <v>27</v>
      </c>
      <c r="D359" s="8">
        <v>43035</v>
      </c>
      <c r="E359" s="6">
        <v>6885</v>
      </c>
      <c r="F359" s="7" t="s">
        <v>17</v>
      </c>
      <c r="G359" s="7" t="s">
        <v>18</v>
      </c>
      <c r="H359" s="6">
        <v>1980</v>
      </c>
      <c r="I359" s="7" t="s">
        <v>32</v>
      </c>
      <c r="J359" s="6">
        <v>200</v>
      </c>
      <c r="K359" s="6">
        <v>93</v>
      </c>
      <c r="L359" s="9">
        <v>0.7</v>
      </c>
      <c r="M359" s="9">
        <v>6.54</v>
      </c>
      <c r="N359" s="11">
        <v>0.55200000000000005</v>
      </c>
      <c r="O359" s="9">
        <v>9.3861111111111117E-2</v>
      </c>
      <c r="P359" s="11">
        <v>7.9222222222222229E-3</v>
      </c>
      <c r="Q359" s="25"/>
      <c r="R359" s="25"/>
    </row>
    <row r="360" spans="1:24" x14ac:dyDescent="0.25">
      <c r="A360" s="6">
        <v>2017</v>
      </c>
      <c r="B360" s="6">
        <v>2551</v>
      </c>
      <c r="C360" s="7" t="s">
        <v>27</v>
      </c>
      <c r="D360" s="8">
        <v>43035</v>
      </c>
      <c r="E360" s="6">
        <v>6886</v>
      </c>
      <c r="F360" s="7" t="s">
        <v>20</v>
      </c>
      <c r="G360" s="7" t="s">
        <v>18</v>
      </c>
      <c r="H360" s="6">
        <v>2017</v>
      </c>
      <c r="I360" s="7" t="s">
        <v>42</v>
      </c>
      <c r="J360" s="6">
        <v>200</v>
      </c>
      <c r="K360" s="6">
        <v>105</v>
      </c>
      <c r="L360" s="9">
        <v>0.7</v>
      </c>
      <c r="M360" s="9">
        <v>0.26</v>
      </c>
      <c r="N360" s="11">
        <v>8.9999999999999993E-3</v>
      </c>
      <c r="O360" s="9">
        <v>4.2129629629629626E-3</v>
      </c>
      <c r="P360" s="11">
        <v>1.4583333333333332E-4</v>
      </c>
      <c r="Q360" s="25">
        <f>O359-O360</f>
        <v>8.9648148148148157E-2</v>
      </c>
      <c r="R360" s="25">
        <f>P359-P360</f>
        <v>7.77638888888889E-3</v>
      </c>
      <c r="S360" s="38">
        <f>Q360/365</f>
        <v>2.4561136478944698E-4</v>
      </c>
      <c r="T360" s="38">
        <f>R360/365</f>
        <v>2.1305175038051755E-5</v>
      </c>
      <c r="U360" s="38">
        <f>T360*0.92</f>
        <v>1.9600761035007615E-5</v>
      </c>
      <c r="V360" s="25">
        <f>LOOKUP(G360,'Load Factor Adjustment'!$A$20:$A$28,'Load Factor Adjustment'!$D$20:$D$28)</f>
        <v>0.68571428571428572</v>
      </c>
      <c r="W360" s="38">
        <f>S360*V360</f>
        <v>1.6841922156990649E-4</v>
      </c>
      <c r="X360" s="38">
        <f>U360*V360</f>
        <v>1.3440521852576649E-5</v>
      </c>
    </row>
    <row r="361" spans="1:24" x14ac:dyDescent="0.25">
      <c r="A361" s="6">
        <v>2017</v>
      </c>
      <c r="B361" s="6">
        <v>2578</v>
      </c>
      <c r="C361" s="7" t="s">
        <v>16</v>
      </c>
      <c r="D361" s="8">
        <v>43035</v>
      </c>
      <c r="E361" s="6">
        <v>6822</v>
      </c>
      <c r="F361" s="7" t="s">
        <v>17</v>
      </c>
      <c r="G361" s="7" t="s">
        <v>18</v>
      </c>
      <c r="H361" s="6">
        <v>2005</v>
      </c>
      <c r="I361" s="7" t="s">
        <v>38</v>
      </c>
      <c r="J361" s="6">
        <v>800</v>
      </c>
      <c r="K361" s="6">
        <v>40</v>
      </c>
      <c r="L361" s="9">
        <v>0.7</v>
      </c>
      <c r="M361" s="9">
        <v>4.63</v>
      </c>
      <c r="N361" s="11">
        <v>0.28000000000000003</v>
      </c>
      <c r="O361" s="9">
        <v>0.11432098765432099</v>
      </c>
      <c r="P361" s="11">
        <v>6.9135802469135815E-3</v>
      </c>
      <c r="Q361" s="25"/>
      <c r="R361" s="25"/>
    </row>
    <row r="362" spans="1:24" x14ac:dyDescent="0.25">
      <c r="A362" s="6">
        <v>2017</v>
      </c>
      <c r="B362" s="6">
        <v>2578</v>
      </c>
      <c r="C362" s="7" t="s">
        <v>16</v>
      </c>
      <c r="D362" s="8">
        <v>43035</v>
      </c>
      <c r="E362" s="6">
        <v>6823</v>
      </c>
      <c r="F362" s="7" t="s">
        <v>20</v>
      </c>
      <c r="G362" s="7" t="s">
        <v>18</v>
      </c>
      <c r="H362" s="6">
        <v>2017</v>
      </c>
      <c r="I362" s="7" t="s">
        <v>42</v>
      </c>
      <c r="J362" s="6">
        <v>800</v>
      </c>
      <c r="K362" s="6">
        <v>48</v>
      </c>
      <c r="L362" s="9">
        <v>0.7</v>
      </c>
      <c r="M362" s="9">
        <v>2.75</v>
      </c>
      <c r="N362" s="11">
        <v>8.9999999999999993E-3</v>
      </c>
      <c r="O362" s="9">
        <v>8.1481481481481488E-2</v>
      </c>
      <c r="P362" s="11">
        <v>2.6666666666666668E-4</v>
      </c>
      <c r="Q362" s="25">
        <f>O361-O362</f>
        <v>3.2839506172839497E-2</v>
      </c>
      <c r="R362" s="25">
        <f>P361-P362</f>
        <v>6.6469135802469147E-3</v>
      </c>
      <c r="S362" s="38">
        <f>Q362/365</f>
        <v>8.9971249788601366E-5</v>
      </c>
      <c r="T362" s="38">
        <f>R362/365</f>
        <v>1.8210722137662781E-5</v>
      </c>
      <c r="U362" s="38">
        <f>T362*0.92</f>
        <v>1.6753864366649758E-5</v>
      </c>
      <c r="V362" s="25">
        <f>LOOKUP(G362,'Load Factor Adjustment'!$A$20:$A$28,'Load Factor Adjustment'!$D$20:$D$28)</f>
        <v>0.68571428571428572</v>
      </c>
      <c r="W362" s="38">
        <f>S362*V362</f>
        <v>6.1694571283612372E-5</v>
      </c>
      <c r="X362" s="38">
        <f>U362*V362</f>
        <v>1.1488364137131263E-5</v>
      </c>
    </row>
    <row r="363" spans="1:24" x14ac:dyDescent="0.25">
      <c r="A363" s="6">
        <v>2017</v>
      </c>
      <c r="B363" s="6">
        <v>2574</v>
      </c>
      <c r="C363" s="7" t="s">
        <v>16</v>
      </c>
      <c r="D363" s="8">
        <v>43038</v>
      </c>
      <c r="E363" s="6">
        <v>6830</v>
      </c>
      <c r="F363" s="7" t="s">
        <v>17</v>
      </c>
      <c r="G363" s="7" t="s">
        <v>18</v>
      </c>
      <c r="H363" s="6">
        <v>1995</v>
      </c>
      <c r="I363" s="7" t="s">
        <v>19</v>
      </c>
      <c r="J363" s="6">
        <v>600</v>
      </c>
      <c r="K363" s="6">
        <v>30</v>
      </c>
      <c r="L363" s="9">
        <v>0.7</v>
      </c>
      <c r="M363" s="9">
        <v>6.42</v>
      </c>
      <c r="N363" s="10">
        <v>0.54700000000000004</v>
      </c>
      <c r="O363" s="9">
        <v>8.9166666666666672E-2</v>
      </c>
      <c r="P363" s="11">
        <v>7.5972222222222231E-3</v>
      </c>
      <c r="Q363" s="25"/>
      <c r="R363" s="25"/>
    </row>
    <row r="364" spans="1:24" x14ac:dyDescent="0.25">
      <c r="A364" s="6">
        <v>2017</v>
      </c>
      <c r="B364" s="6">
        <v>2574</v>
      </c>
      <c r="C364" s="7" t="s">
        <v>16</v>
      </c>
      <c r="D364" s="8">
        <v>43038</v>
      </c>
      <c r="E364" s="6">
        <v>6831</v>
      </c>
      <c r="F364" s="7" t="s">
        <v>20</v>
      </c>
      <c r="G364" s="7" t="s">
        <v>18</v>
      </c>
      <c r="H364" s="6">
        <v>2017</v>
      </c>
      <c r="I364" s="7" t="s">
        <v>42</v>
      </c>
      <c r="J364" s="6">
        <v>600</v>
      </c>
      <c r="K364" s="6">
        <v>37</v>
      </c>
      <c r="L364" s="9">
        <v>0.7</v>
      </c>
      <c r="M364" s="9">
        <v>2.75</v>
      </c>
      <c r="N364" s="11">
        <v>8.9999999999999993E-3</v>
      </c>
      <c r="O364" s="9">
        <v>4.7106481481481471E-2</v>
      </c>
      <c r="P364" s="11">
        <v>1.5416666666666666E-4</v>
      </c>
      <c r="Q364" s="25">
        <f>O363-O364</f>
        <v>4.20601851851852E-2</v>
      </c>
      <c r="R364" s="25">
        <f>P363-P364</f>
        <v>7.4430555555555561E-3</v>
      </c>
      <c r="S364" s="38">
        <f>Q364/365</f>
        <v>1.1523338406900055E-4</v>
      </c>
      <c r="T364" s="38">
        <f>R364/365</f>
        <v>2.0391933028919332E-5</v>
      </c>
      <c r="U364" s="38">
        <f>T364*0.92</f>
        <v>1.8760578386605788E-5</v>
      </c>
      <c r="V364" s="25">
        <f>LOOKUP(G364,'Load Factor Adjustment'!$A$20:$A$28,'Load Factor Adjustment'!$D$20:$D$28)</f>
        <v>0.68571428571428572</v>
      </c>
      <c r="W364" s="38">
        <f>S364*V364</f>
        <v>7.9017177647314657E-5</v>
      </c>
      <c r="X364" s="38">
        <f>U364*V364</f>
        <v>1.2864396607958254E-5</v>
      </c>
    </row>
    <row r="365" spans="1:24" x14ac:dyDescent="0.25">
      <c r="A365" s="6">
        <v>2016</v>
      </c>
      <c r="B365" s="6">
        <v>2582</v>
      </c>
      <c r="C365" s="7" t="s">
        <v>27</v>
      </c>
      <c r="D365" s="8">
        <v>43038</v>
      </c>
      <c r="E365" s="6">
        <v>6857</v>
      </c>
      <c r="F365" s="7" t="s">
        <v>17</v>
      </c>
      <c r="G365" s="7" t="s">
        <v>18</v>
      </c>
      <c r="H365" s="6">
        <v>1991</v>
      </c>
      <c r="I365" s="7" t="s">
        <v>19</v>
      </c>
      <c r="J365" s="6">
        <v>350</v>
      </c>
      <c r="K365" s="6">
        <v>95</v>
      </c>
      <c r="L365" s="9">
        <v>0.7</v>
      </c>
      <c r="M365" s="9">
        <v>8.17</v>
      </c>
      <c r="N365" s="10">
        <v>0.497</v>
      </c>
      <c r="O365" s="9">
        <v>0.20960841049382717</v>
      </c>
      <c r="P365" s="11">
        <v>1.2750964506172838E-2</v>
      </c>
      <c r="Q365" s="25"/>
      <c r="R365" s="25"/>
    </row>
    <row r="366" spans="1:24" x14ac:dyDescent="0.25">
      <c r="A366" s="6">
        <v>2016</v>
      </c>
      <c r="B366" s="6">
        <v>2582</v>
      </c>
      <c r="C366" s="7" t="s">
        <v>27</v>
      </c>
      <c r="D366" s="8">
        <v>43038</v>
      </c>
      <c r="E366" s="6">
        <v>6858</v>
      </c>
      <c r="F366" s="7" t="s">
        <v>20</v>
      </c>
      <c r="G366" s="7" t="s">
        <v>18</v>
      </c>
      <c r="H366" s="6">
        <v>2016</v>
      </c>
      <c r="I366" s="7" t="s">
        <v>42</v>
      </c>
      <c r="J366" s="6">
        <v>350</v>
      </c>
      <c r="K366" s="6">
        <v>100</v>
      </c>
      <c r="L366" s="9">
        <v>0.7</v>
      </c>
      <c r="M366" s="9">
        <v>0.26</v>
      </c>
      <c r="N366" s="11">
        <v>8.9999999999999993E-3</v>
      </c>
      <c r="O366" s="9">
        <v>7.0216049382716052E-3</v>
      </c>
      <c r="P366" s="11">
        <v>2.4305555555555552E-4</v>
      </c>
      <c r="Q366" s="25">
        <f>O365-O366</f>
        <v>0.20258680555555555</v>
      </c>
      <c r="R366" s="25">
        <f>P365-P366</f>
        <v>1.2507908950617283E-2</v>
      </c>
      <c r="S366" s="38">
        <f>Q366/365</f>
        <v>5.5503234398782348E-4</v>
      </c>
      <c r="T366" s="38">
        <f>R366/365</f>
        <v>3.4268243700321321E-5</v>
      </c>
      <c r="U366" s="38">
        <f>T366*0.92</f>
        <v>3.152678420429562E-5</v>
      </c>
      <c r="V366" s="25">
        <f>LOOKUP(G366,'Load Factor Adjustment'!$A$20:$A$28,'Load Factor Adjustment'!$D$20:$D$28)</f>
        <v>0.68571428571428572</v>
      </c>
      <c r="W366" s="38">
        <f>S366*V366</f>
        <v>3.805936073059361E-4</v>
      </c>
      <c r="X366" s="38">
        <f>U366*V366</f>
        <v>2.1618366311516997E-5</v>
      </c>
    </row>
    <row r="367" spans="1:24" x14ac:dyDescent="0.25">
      <c r="A367" s="6">
        <v>2015</v>
      </c>
      <c r="B367" s="6">
        <v>2527</v>
      </c>
      <c r="C367" s="7" t="s">
        <v>16</v>
      </c>
      <c r="D367" s="8">
        <v>43045</v>
      </c>
      <c r="E367" s="6">
        <v>6930</v>
      </c>
      <c r="F367" s="7" t="s">
        <v>17</v>
      </c>
      <c r="G367" s="7" t="s">
        <v>24</v>
      </c>
      <c r="H367" s="6">
        <v>1975</v>
      </c>
      <c r="I367" s="7" t="s">
        <v>19</v>
      </c>
      <c r="J367" s="6">
        <v>3000</v>
      </c>
      <c r="K367" s="6">
        <v>80</v>
      </c>
      <c r="L367" s="9">
        <v>0.36</v>
      </c>
      <c r="M367" s="9">
        <v>12.09</v>
      </c>
      <c r="N367" s="10">
        <v>0.60499999999999998</v>
      </c>
      <c r="O367" s="9">
        <v>1.1514285714285715</v>
      </c>
      <c r="P367" s="11">
        <v>5.7619047619047618E-2</v>
      </c>
      <c r="Q367" s="25"/>
      <c r="R367" s="25"/>
    </row>
    <row r="368" spans="1:24" x14ac:dyDescent="0.25">
      <c r="A368" s="6">
        <v>2015</v>
      </c>
      <c r="B368" s="6">
        <v>2527</v>
      </c>
      <c r="C368" s="7" t="s">
        <v>16</v>
      </c>
      <c r="D368" s="8">
        <v>43045</v>
      </c>
      <c r="E368" s="6">
        <v>6931</v>
      </c>
      <c r="F368" s="7" t="s">
        <v>20</v>
      </c>
      <c r="G368" s="7" t="s">
        <v>24</v>
      </c>
      <c r="H368" s="6">
        <v>2017</v>
      </c>
      <c r="I368" s="7" t="s">
        <v>42</v>
      </c>
      <c r="J368" s="6">
        <v>3000</v>
      </c>
      <c r="K368" s="6">
        <v>97</v>
      </c>
      <c r="L368" s="9">
        <v>0.36</v>
      </c>
      <c r="M368" s="9">
        <v>0.26</v>
      </c>
      <c r="N368" s="11">
        <v>8.9999999999999993E-3</v>
      </c>
      <c r="O368" s="9">
        <v>3.0023809523809526E-2</v>
      </c>
      <c r="P368" s="11">
        <v>1.0392857142857142E-3</v>
      </c>
      <c r="Q368" s="25">
        <f>O367-O368</f>
        <v>1.121404761904762</v>
      </c>
      <c r="R368" s="25">
        <f>P367-P368</f>
        <v>5.6579761904761904E-2</v>
      </c>
      <c r="S368" s="38">
        <f>Q368/365</f>
        <v>3.072341813437704E-3</v>
      </c>
      <c r="T368" s="38">
        <f>R368/365</f>
        <v>1.5501304631441618E-4</v>
      </c>
      <c r="U368" s="38">
        <f>T368*0.92</f>
        <v>1.426120026092629E-4</v>
      </c>
      <c r="V368" s="25">
        <f>LOOKUP(G368,'Load Factor Adjustment'!$A$20:$A$28,'Load Factor Adjustment'!$D$20:$D$28)</f>
        <v>1.1111111111111112</v>
      </c>
      <c r="W368" s="38">
        <f>S368*V368</f>
        <v>3.4137131260418936E-3</v>
      </c>
      <c r="X368" s="38">
        <f>U368*V368</f>
        <v>1.5845778067695879E-4</v>
      </c>
    </row>
    <row r="369" spans="1:24" x14ac:dyDescent="0.25">
      <c r="A369" s="6">
        <v>2017</v>
      </c>
      <c r="B369" s="6">
        <v>2530</v>
      </c>
      <c r="C369" s="7" t="s">
        <v>16</v>
      </c>
      <c r="D369" s="8">
        <v>43045</v>
      </c>
      <c r="E369" s="6">
        <v>6926</v>
      </c>
      <c r="F369" s="7" t="s">
        <v>17</v>
      </c>
      <c r="G369" s="7" t="s">
        <v>18</v>
      </c>
      <c r="H369" s="6">
        <v>1965</v>
      </c>
      <c r="I369" s="7" t="s">
        <v>19</v>
      </c>
      <c r="J369" s="6">
        <v>800</v>
      </c>
      <c r="K369" s="6">
        <v>58</v>
      </c>
      <c r="L369" s="9">
        <v>0.7</v>
      </c>
      <c r="M369" s="9">
        <v>12.09</v>
      </c>
      <c r="N369" s="10">
        <v>0.60499999999999998</v>
      </c>
      <c r="O369" s="9">
        <v>0.43285185185185182</v>
      </c>
      <c r="P369" s="11">
        <v>2.1660493827160492E-2</v>
      </c>
      <c r="Q369" s="25"/>
      <c r="R369" s="25"/>
    </row>
    <row r="370" spans="1:24" x14ac:dyDescent="0.25">
      <c r="A370" s="6">
        <v>2017</v>
      </c>
      <c r="B370" s="6">
        <v>2530</v>
      </c>
      <c r="C370" s="7" t="s">
        <v>16</v>
      </c>
      <c r="D370" s="8">
        <v>43045</v>
      </c>
      <c r="E370" s="6">
        <v>6927</v>
      </c>
      <c r="F370" s="7" t="s">
        <v>20</v>
      </c>
      <c r="G370" s="7" t="s">
        <v>18</v>
      </c>
      <c r="H370" s="6">
        <v>2017</v>
      </c>
      <c r="I370" s="7" t="s">
        <v>42</v>
      </c>
      <c r="J370" s="6">
        <v>800</v>
      </c>
      <c r="K370" s="6">
        <v>70</v>
      </c>
      <c r="L370" s="9">
        <v>0.7</v>
      </c>
      <c r="M370" s="9">
        <v>2.74</v>
      </c>
      <c r="N370" s="11">
        <v>8.9999999999999993E-3</v>
      </c>
      <c r="O370" s="9">
        <v>0.11839506172839508</v>
      </c>
      <c r="P370" s="11">
        <v>3.8888888888888881E-4</v>
      </c>
      <c r="Q370" s="25">
        <f>O369-O370</f>
        <v>0.31445679012345673</v>
      </c>
      <c r="R370" s="25">
        <f>P369-P370</f>
        <v>2.1271604938271602E-2</v>
      </c>
      <c r="S370" s="38">
        <f>Q370/365</f>
        <v>8.6152545239303214E-4</v>
      </c>
      <c r="T370" s="38">
        <f>R370/365</f>
        <v>5.8278369693894801E-5</v>
      </c>
      <c r="U370" s="38">
        <f>T370*0.92</f>
        <v>5.3616100118383219E-5</v>
      </c>
      <c r="V370" s="25">
        <f>LOOKUP(G370,'Load Factor Adjustment'!$A$20:$A$28,'Load Factor Adjustment'!$D$20:$D$28)</f>
        <v>0.68571428571428572</v>
      </c>
      <c r="W370" s="38">
        <f>S370*V370</f>
        <v>5.9076031021236487E-4</v>
      </c>
      <c r="X370" s="38">
        <f>U370*V370</f>
        <v>3.6765325795462776E-5</v>
      </c>
    </row>
    <row r="371" spans="1:24" x14ac:dyDescent="0.25">
      <c r="A371" s="6">
        <v>2017</v>
      </c>
      <c r="B371" s="6">
        <v>2539</v>
      </c>
      <c r="C371" s="7" t="s">
        <v>27</v>
      </c>
      <c r="D371" s="8">
        <v>43045</v>
      </c>
      <c r="E371" s="6">
        <v>6909</v>
      </c>
      <c r="F371" s="7" t="s">
        <v>17</v>
      </c>
      <c r="G371" s="7" t="s">
        <v>18</v>
      </c>
      <c r="H371" s="6">
        <v>1986</v>
      </c>
      <c r="I371" s="7" t="s">
        <v>19</v>
      </c>
      <c r="J371" s="6">
        <v>425</v>
      </c>
      <c r="K371" s="6">
        <v>45</v>
      </c>
      <c r="L371" s="9">
        <v>0.7</v>
      </c>
      <c r="M371" s="9">
        <v>6.51</v>
      </c>
      <c r="N371" s="10">
        <v>0.54700000000000004</v>
      </c>
      <c r="O371" s="9">
        <v>9.6067708333333335E-2</v>
      </c>
      <c r="P371" s="11">
        <v>8.0720486111111114E-3</v>
      </c>
      <c r="Q371" s="25"/>
      <c r="R371" s="25"/>
    </row>
    <row r="372" spans="1:24" x14ac:dyDescent="0.25">
      <c r="A372" s="6">
        <v>2017</v>
      </c>
      <c r="B372" s="6">
        <v>2539</v>
      </c>
      <c r="C372" s="7" t="s">
        <v>27</v>
      </c>
      <c r="D372" s="8">
        <v>43045</v>
      </c>
      <c r="E372" s="6">
        <v>6910</v>
      </c>
      <c r="F372" s="7" t="s">
        <v>20</v>
      </c>
      <c r="G372" s="7" t="s">
        <v>18</v>
      </c>
      <c r="H372" s="6">
        <v>2016</v>
      </c>
      <c r="I372" s="7" t="s">
        <v>42</v>
      </c>
      <c r="J372" s="6">
        <v>425</v>
      </c>
      <c r="K372" s="6">
        <v>55</v>
      </c>
      <c r="L372" s="9">
        <v>0.7</v>
      </c>
      <c r="M372" s="9">
        <v>2.74</v>
      </c>
      <c r="N372" s="11">
        <v>8.9999999999999993E-3</v>
      </c>
      <c r="O372" s="9">
        <v>4.9419367283950619E-2</v>
      </c>
      <c r="P372" s="11">
        <v>1.6232638888888886E-4</v>
      </c>
      <c r="Q372" s="25">
        <f>O371-O372</f>
        <v>4.6648341049382716E-2</v>
      </c>
      <c r="R372" s="25">
        <f>P371-P372</f>
        <v>7.9097222222222225E-3</v>
      </c>
      <c r="S372" s="38">
        <f>Q372/365</f>
        <v>1.2780367410789785E-4</v>
      </c>
      <c r="T372" s="38">
        <f>R372/365</f>
        <v>2.167047184170472E-5</v>
      </c>
      <c r="U372" s="38">
        <f>T372*0.92</f>
        <v>1.9936834094368342E-5</v>
      </c>
      <c r="V372" s="25">
        <f>LOOKUP(G372,'Load Factor Adjustment'!$A$20:$A$28,'Load Factor Adjustment'!$D$20:$D$28)</f>
        <v>0.68571428571428572</v>
      </c>
      <c r="W372" s="38">
        <f>S372*V372</f>
        <v>8.7636805102558527E-5</v>
      </c>
      <c r="X372" s="38">
        <f>U372*V372</f>
        <v>1.3670971950424005E-5</v>
      </c>
    </row>
    <row r="373" spans="1:24" x14ac:dyDescent="0.25">
      <c r="A373" s="6">
        <v>2017</v>
      </c>
      <c r="B373" s="6">
        <v>2563</v>
      </c>
      <c r="C373" s="7" t="s">
        <v>16</v>
      </c>
      <c r="D373" s="8">
        <v>43047</v>
      </c>
      <c r="E373" s="6">
        <v>6851</v>
      </c>
      <c r="F373" s="7" t="s">
        <v>17</v>
      </c>
      <c r="G373" s="7" t="s">
        <v>18</v>
      </c>
      <c r="H373" s="6">
        <v>1980</v>
      </c>
      <c r="I373" s="7" t="s">
        <v>19</v>
      </c>
      <c r="J373" s="6">
        <v>150</v>
      </c>
      <c r="K373" s="6">
        <v>80</v>
      </c>
      <c r="L373" s="9">
        <v>0.7</v>
      </c>
      <c r="M373" s="9">
        <v>12.09</v>
      </c>
      <c r="N373" s="10">
        <v>0.60499999999999998</v>
      </c>
      <c r="O373" s="9">
        <v>0.11194444444444444</v>
      </c>
      <c r="P373" s="11">
        <v>5.6018518518518518E-3</v>
      </c>
      <c r="Q373" s="25"/>
      <c r="R373" s="25"/>
    </row>
    <row r="374" spans="1:24" x14ac:dyDescent="0.25">
      <c r="A374" s="6">
        <v>2017</v>
      </c>
      <c r="B374" s="6">
        <v>2563</v>
      </c>
      <c r="C374" s="7" t="s">
        <v>16</v>
      </c>
      <c r="D374" s="8">
        <v>43047</v>
      </c>
      <c r="E374" s="6">
        <v>6852</v>
      </c>
      <c r="F374" s="7" t="s">
        <v>20</v>
      </c>
      <c r="G374" s="7" t="s">
        <v>18</v>
      </c>
      <c r="H374" s="6">
        <v>2017</v>
      </c>
      <c r="I374" s="7" t="s">
        <v>42</v>
      </c>
      <c r="J374" s="6">
        <v>150</v>
      </c>
      <c r="K374" s="6">
        <v>100</v>
      </c>
      <c r="L374" s="9">
        <v>0.7</v>
      </c>
      <c r="M374" s="9">
        <v>0.26</v>
      </c>
      <c r="N374" s="11">
        <v>8.9999999999999993E-3</v>
      </c>
      <c r="O374" s="9">
        <v>3.0092592592592593E-3</v>
      </c>
      <c r="P374" s="11">
        <v>1.0416666666666665E-4</v>
      </c>
      <c r="Q374" s="25">
        <f>O373-O374</f>
        <v>0.10893518518518519</v>
      </c>
      <c r="R374" s="25">
        <f>P373-P374</f>
        <v>5.4976851851851853E-3</v>
      </c>
      <c r="S374" s="38">
        <f>Q374/365</f>
        <v>2.9845256215119229E-4</v>
      </c>
      <c r="T374" s="38">
        <f>R374/365</f>
        <v>1.5062151192288179E-5</v>
      </c>
      <c r="U374" s="38">
        <f>T374*0.92</f>
        <v>1.3857179096905125E-5</v>
      </c>
      <c r="V374" s="25">
        <f>LOOKUP(G374,'Load Factor Adjustment'!$A$20:$A$28,'Load Factor Adjustment'!$D$20:$D$28)</f>
        <v>0.68571428571428572</v>
      </c>
      <c r="W374" s="38">
        <f>S374*V374</f>
        <v>2.0465318547510327E-4</v>
      </c>
      <c r="X374" s="38">
        <f>U374*V374</f>
        <v>9.5020656664492288E-6</v>
      </c>
    </row>
    <row r="375" spans="1:24" x14ac:dyDescent="0.25">
      <c r="A375" s="6">
        <v>2017</v>
      </c>
      <c r="B375" s="6">
        <v>2531</v>
      </c>
      <c r="C375" s="7" t="s">
        <v>16</v>
      </c>
      <c r="D375" s="8">
        <v>43048</v>
      </c>
      <c r="E375" s="6">
        <v>6923</v>
      </c>
      <c r="F375" s="7" t="s">
        <v>17</v>
      </c>
      <c r="G375" s="7" t="s">
        <v>18</v>
      </c>
      <c r="H375" s="6">
        <v>2006</v>
      </c>
      <c r="I375" s="7" t="s">
        <v>38</v>
      </c>
      <c r="J375" s="6">
        <v>1000</v>
      </c>
      <c r="K375" s="6">
        <v>115</v>
      </c>
      <c r="L375" s="9">
        <v>0.7</v>
      </c>
      <c r="M375" s="9">
        <v>4.1500000000000004</v>
      </c>
      <c r="N375" s="11">
        <v>0.128</v>
      </c>
      <c r="O375" s="9">
        <v>0.36824845679012347</v>
      </c>
      <c r="P375" s="11">
        <v>1.1358024691358024E-2</v>
      </c>
      <c r="Q375" s="25"/>
      <c r="R375" s="25"/>
    </row>
    <row r="376" spans="1:24" x14ac:dyDescent="0.25">
      <c r="A376" s="6">
        <v>2017</v>
      </c>
      <c r="B376" s="6">
        <v>2531</v>
      </c>
      <c r="C376" s="7" t="s">
        <v>16</v>
      </c>
      <c r="D376" s="8">
        <v>43048</v>
      </c>
      <c r="E376" s="6">
        <v>6939</v>
      </c>
      <c r="F376" s="7" t="s">
        <v>20</v>
      </c>
      <c r="G376" s="7" t="s">
        <v>18</v>
      </c>
      <c r="H376" s="6">
        <v>2017</v>
      </c>
      <c r="I376" s="7" t="s">
        <v>42</v>
      </c>
      <c r="J376" s="6">
        <v>1000</v>
      </c>
      <c r="K376" s="6">
        <v>115</v>
      </c>
      <c r="L376" s="9">
        <v>0.7</v>
      </c>
      <c r="M376" s="9">
        <v>0.26</v>
      </c>
      <c r="N376" s="11">
        <v>8.9999999999999993E-3</v>
      </c>
      <c r="O376" s="9">
        <v>2.3070987654320987E-2</v>
      </c>
      <c r="P376" s="11">
        <v>7.9861111111111116E-4</v>
      </c>
      <c r="Q376" s="25">
        <f>O375-O376</f>
        <v>0.34517746913580249</v>
      </c>
      <c r="R376" s="25">
        <f>P375-P376</f>
        <v>1.0559413580246913E-2</v>
      </c>
      <c r="S376" s="38">
        <f>Q376/365</f>
        <v>9.4569169626247261E-4</v>
      </c>
      <c r="T376" s="38">
        <f>R376/365</f>
        <v>2.8929900219854556E-5</v>
      </c>
      <c r="U376" s="38">
        <f>T376*0.92</f>
        <v>2.6615508202266194E-5</v>
      </c>
      <c r="V376" s="25">
        <f>LOOKUP(G376,'Load Factor Adjustment'!$A$20:$A$28,'Load Factor Adjustment'!$D$20:$D$28)</f>
        <v>0.68571428571428572</v>
      </c>
      <c r="W376" s="38">
        <f>S376*V376</f>
        <v>6.484743060085526E-4</v>
      </c>
      <c r="X376" s="38">
        <f>U376*V376</f>
        <v>1.8250634195839676E-5</v>
      </c>
    </row>
    <row r="377" spans="1:24" x14ac:dyDescent="0.25">
      <c r="A377" s="6">
        <v>2017</v>
      </c>
      <c r="B377" s="6">
        <v>2532</v>
      </c>
      <c r="C377" s="7" t="s">
        <v>16</v>
      </c>
      <c r="D377" s="8">
        <v>43048</v>
      </c>
      <c r="E377" s="6">
        <v>6921</v>
      </c>
      <c r="F377" s="7" t="s">
        <v>17</v>
      </c>
      <c r="G377" s="7" t="s">
        <v>18</v>
      </c>
      <c r="H377" s="6">
        <v>2005</v>
      </c>
      <c r="I377" s="7" t="s">
        <v>38</v>
      </c>
      <c r="J377" s="6">
        <v>1000</v>
      </c>
      <c r="K377" s="6">
        <v>105</v>
      </c>
      <c r="L377" s="9">
        <v>0.7</v>
      </c>
      <c r="M377" s="9">
        <v>4.1500000000000004</v>
      </c>
      <c r="N377" s="11">
        <v>0.128</v>
      </c>
      <c r="O377" s="9">
        <v>0.33622685185185186</v>
      </c>
      <c r="P377" s="11">
        <v>1.037037037037037E-2</v>
      </c>
      <c r="Q377" s="25"/>
      <c r="R377" s="25"/>
    </row>
    <row r="378" spans="1:24" x14ac:dyDescent="0.25">
      <c r="A378" s="6">
        <v>2017</v>
      </c>
      <c r="B378" s="6">
        <v>2532</v>
      </c>
      <c r="C378" s="7" t="s">
        <v>16</v>
      </c>
      <c r="D378" s="8">
        <v>43048</v>
      </c>
      <c r="E378" s="6">
        <v>6922</v>
      </c>
      <c r="F378" s="7" t="s">
        <v>20</v>
      </c>
      <c r="G378" s="7" t="s">
        <v>18</v>
      </c>
      <c r="H378" s="6">
        <v>2017</v>
      </c>
      <c r="I378" s="7" t="s">
        <v>42</v>
      </c>
      <c r="J378" s="6">
        <v>1000</v>
      </c>
      <c r="K378" s="6">
        <v>115</v>
      </c>
      <c r="L378" s="9">
        <v>0.7</v>
      </c>
      <c r="M378" s="9">
        <v>0.26</v>
      </c>
      <c r="N378" s="11">
        <v>8.9999999999999993E-3</v>
      </c>
      <c r="O378" s="9">
        <v>2.3070987654320987E-2</v>
      </c>
      <c r="P378" s="11">
        <v>7.9861111111111116E-4</v>
      </c>
      <c r="Q378" s="25">
        <f>O377-O378</f>
        <v>0.31315586419753089</v>
      </c>
      <c r="R378" s="25">
        <f>P377-P378</f>
        <v>9.571759259259259E-3</v>
      </c>
      <c r="S378" s="38">
        <f>Q378/365</f>
        <v>8.5796127177405722E-4</v>
      </c>
      <c r="T378" s="38">
        <f>R378/365</f>
        <v>2.6223997970573313E-5</v>
      </c>
      <c r="U378" s="38">
        <f>T378*0.92</f>
        <v>2.4126078132927448E-5</v>
      </c>
      <c r="V378" s="25">
        <f>LOOKUP(G378,'Load Factor Adjustment'!$A$20:$A$28,'Load Factor Adjustment'!$D$20:$D$28)</f>
        <v>0.68571428571428572</v>
      </c>
      <c r="W378" s="38">
        <f>S378*V378</f>
        <v>5.8831630064506784E-4</v>
      </c>
      <c r="X378" s="38">
        <f>U378*V378</f>
        <v>1.6543596434007394E-5</v>
      </c>
    </row>
    <row r="379" spans="1:24" x14ac:dyDescent="0.25">
      <c r="A379" s="6">
        <v>2017</v>
      </c>
      <c r="B379" s="6">
        <v>2584</v>
      </c>
      <c r="C379" s="7" t="s">
        <v>27</v>
      </c>
      <c r="D379" s="8">
        <v>43059</v>
      </c>
      <c r="E379" s="6">
        <v>6855</v>
      </c>
      <c r="F379" s="7" t="s">
        <v>17</v>
      </c>
      <c r="G379" s="7" t="s">
        <v>18</v>
      </c>
      <c r="H379" s="6">
        <v>1965</v>
      </c>
      <c r="I379" s="7" t="s">
        <v>19</v>
      </c>
      <c r="J379" s="6">
        <v>400</v>
      </c>
      <c r="K379" s="6">
        <v>58</v>
      </c>
      <c r="L379" s="9">
        <v>0.7</v>
      </c>
      <c r="M379" s="9">
        <v>12.09</v>
      </c>
      <c r="N379" s="10">
        <v>0.60499999999999998</v>
      </c>
      <c r="O379" s="9">
        <v>0.21642592592592591</v>
      </c>
      <c r="P379" s="11">
        <v>1.0830246913580246E-2</v>
      </c>
      <c r="Q379" s="25"/>
      <c r="R379" s="25"/>
    </row>
    <row r="380" spans="1:24" x14ac:dyDescent="0.25">
      <c r="A380" s="6">
        <v>2017</v>
      </c>
      <c r="B380" s="6">
        <v>2584</v>
      </c>
      <c r="C380" s="7" t="s">
        <v>27</v>
      </c>
      <c r="D380" s="8">
        <v>43059</v>
      </c>
      <c r="E380" s="6">
        <v>6856</v>
      </c>
      <c r="F380" s="7" t="s">
        <v>20</v>
      </c>
      <c r="G380" s="7" t="s">
        <v>18</v>
      </c>
      <c r="H380" s="6">
        <v>2016</v>
      </c>
      <c r="I380" s="7" t="s">
        <v>42</v>
      </c>
      <c r="J380" s="6">
        <v>400</v>
      </c>
      <c r="K380" s="6">
        <v>58</v>
      </c>
      <c r="L380" s="9">
        <v>0.7</v>
      </c>
      <c r="M380" s="9">
        <v>2.74</v>
      </c>
      <c r="N380" s="11">
        <v>8.9999999999999993E-3</v>
      </c>
      <c r="O380" s="9">
        <v>4.9049382716049382E-2</v>
      </c>
      <c r="P380" s="11">
        <v>1.6111111111111108E-4</v>
      </c>
      <c r="Q380" s="25">
        <f>O379-O380</f>
        <v>0.16737654320987652</v>
      </c>
      <c r="R380" s="25">
        <f>P379-P380</f>
        <v>1.0669135802469134E-2</v>
      </c>
      <c r="S380" s="38">
        <f>Q380/365</f>
        <v>4.585658718078809E-4</v>
      </c>
      <c r="T380" s="38">
        <f>R380/365</f>
        <v>2.9230509047860643E-5</v>
      </c>
      <c r="U380" s="38">
        <f>T380*0.92</f>
        <v>2.6892068324031792E-5</v>
      </c>
      <c r="V380" s="25">
        <f>LOOKUP(G380,'Load Factor Adjustment'!$A$20:$A$28,'Load Factor Adjustment'!$D$20:$D$28)</f>
        <v>0.68571428571428572</v>
      </c>
      <c r="W380" s="38">
        <f>S380*V380</f>
        <v>3.1444516923968976E-4</v>
      </c>
      <c r="X380" s="38">
        <f>U380*V380</f>
        <v>1.8440275422193231E-5</v>
      </c>
    </row>
    <row r="381" spans="1:24" x14ac:dyDescent="0.25">
      <c r="A381" s="6">
        <v>2017</v>
      </c>
      <c r="B381" s="6">
        <v>2542</v>
      </c>
      <c r="C381" s="7" t="s">
        <v>27</v>
      </c>
      <c r="D381" s="8">
        <v>43066</v>
      </c>
      <c r="E381" s="6">
        <v>6903</v>
      </c>
      <c r="F381" s="7" t="s">
        <v>17</v>
      </c>
      <c r="G381" s="7" t="s">
        <v>18</v>
      </c>
      <c r="H381" s="6">
        <v>1991</v>
      </c>
      <c r="I381" s="7" t="s">
        <v>19</v>
      </c>
      <c r="J381" s="6">
        <v>800</v>
      </c>
      <c r="K381" s="6">
        <v>27</v>
      </c>
      <c r="L381" s="9">
        <v>0.7</v>
      </c>
      <c r="M381" s="9">
        <v>6.42</v>
      </c>
      <c r="N381" s="10">
        <v>0.54700000000000004</v>
      </c>
      <c r="O381" s="9">
        <v>0.107</v>
      </c>
      <c r="P381" s="11">
        <v>9.1166666666666653E-3</v>
      </c>
      <c r="Q381" s="25"/>
      <c r="R381" s="25"/>
    </row>
    <row r="382" spans="1:24" x14ac:dyDescent="0.25">
      <c r="A382" s="6">
        <v>2017</v>
      </c>
      <c r="B382" s="6">
        <v>2542</v>
      </c>
      <c r="C382" s="7" t="s">
        <v>27</v>
      </c>
      <c r="D382" s="8">
        <v>43066</v>
      </c>
      <c r="E382" s="6">
        <v>6904</v>
      </c>
      <c r="F382" s="7" t="s">
        <v>20</v>
      </c>
      <c r="G382" s="7" t="s">
        <v>18</v>
      </c>
      <c r="H382" s="6">
        <v>2016</v>
      </c>
      <c r="I382" s="7" t="s">
        <v>42</v>
      </c>
      <c r="J382" s="6">
        <v>800</v>
      </c>
      <c r="K382" s="6">
        <v>33</v>
      </c>
      <c r="L382" s="9">
        <v>0.7</v>
      </c>
      <c r="M382" s="9">
        <v>2.75</v>
      </c>
      <c r="N382" s="11">
        <v>8.9999999999999993E-3</v>
      </c>
      <c r="O382" s="9">
        <v>5.6018518518518516E-2</v>
      </c>
      <c r="P382" s="11">
        <v>1.8333333333333334E-4</v>
      </c>
      <c r="Q382" s="25">
        <f>O381-O382</f>
        <v>5.0981481481481482E-2</v>
      </c>
      <c r="R382" s="25">
        <f>P381-P382</f>
        <v>8.9333333333333313E-3</v>
      </c>
      <c r="S382" s="38">
        <f>Q382/365</f>
        <v>1.3967529173008626E-4</v>
      </c>
      <c r="T382" s="38">
        <f>R382/365</f>
        <v>2.4474885844748852E-5</v>
      </c>
      <c r="U382" s="38">
        <f>T382*0.92</f>
        <v>2.2516894977168946E-5</v>
      </c>
      <c r="V382" s="25">
        <f>LOOKUP(G382,'Load Factor Adjustment'!$A$20:$A$28,'Load Factor Adjustment'!$D$20:$D$28)</f>
        <v>0.68571428571428572</v>
      </c>
      <c r="W382" s="38">
        <f>S382*V382</f>
        <v>9.577734290063058E-5</v>
      </c>
      <c r="X382" s="38">
        <f>U382*V382</f>
        <v>1.5440156555772992E-5</v>
      </c>
    </row>
    <row r="383" spans="1:24" x14ac:dyDescent="0.25">
      <c r="A383" s="6">
        <v>2017</v>
      </c>
      <c r="B383" s="6">
        <v>2544</v>
      </c>
      <c r="C383" s="7" t="s">
        <v>27</v>
      </c>
      <c r="D383" s="8">
        <v>43066</v>
      </c>
      <c r="E383" s="6">
        <v>6899</v>
      </c>
      <c r="F383" s="7" t="s">
        <v>17</v>
      </c>
      <c r="G383" s="7" t="s">
        <v>18</v>
      </c>
      <c r="H383" s="6">
        <v>1987</v>
      </c>
      <c r="I383" s="7" t="s">
        <v>19</v>
      </c>
      <c r="J383" s="6">
        <v>800</v>
      </c>
      <c r="K383" s="6">
        <v>27</v>
      </c>
      <c r="L383" s="9">
        <v>0.7</v>
      </c>
      <c r="M383" s="9">
        <v>6.51</v>
      </c>
      <c r="N383" s="10">
        <v>0.54700000000000004</v>
      </c>
      <c r="O383" s="9">
        <v>0.10849999999999999</v>
      </c>
      <c r="P383" s="11">
        <v>9.1166666666666653E-3</v>
      </c>
      <c r="Q383" s="25"/>
      <c r="R383" s="25"/>
    </row>
    <row r="384" spans="1:24" x14ac:dyDescent="0.25">
      <c r="A384" s="6">
        <v>2017</v>
      </c>
      <c r="B384" s="6">
        <v>2544</v>
      </c>
      <c r="C384" s="7" t="s">
        <v>27</v>
      </c>
      <c r="D384" s="8">
        <v>43066</v>
      </c>
      <c r="E384" s="6">
        <v>6900</v>
      </c>
      <c r="F384" s="7" t="s">
        <v>20</v>
      </c>
      <c r="G384" s="7" t="s">
        <v>18</v>
      </c>
      <c r="H384" s="6">
        <v>2016</v>
      </c>
      <c r="I384" s="7" t="s">
        <v>42</v>
      </c>
      <c r="J384" s="6">
        <v>800</v>
      </c>
      <c r="K384" s="6">
        <v>33</v>
      </c>
      <c r="L384" s="9">
        <v>0.7</v>
      </c>
      <c r="M384" s="9">
        <v>2.75</v>
      </c>
      <c r="N384" s="11">
        <v>8.9999999999999993E-3</v>
      </c>
      <c r="O384" s="9">
        <v>5.6018518518518516E-2</v>
      </c>
      <c r="P384" s="11">
        <v>1.8333333333333334E-4</v>
      </c>
      <c r="Q384" s="25">
        <f>O383-O384</f>
        <v>5.2481481481481469E-2</v>
      </c>
      <c r="R384" s="25">
        <f>P383-P384</f>
        <v>8.9333333333333313E-3</v>
      </c>
      <c r="S384" s="38">
        <f>Q384/365</f>
        <v>1.4378488077118211E-4</v>
      </c>
      <c r="T384" s="38">
        <f>R384/365</f>
        <v>2.4474885844748852E-5</v>
      </c>
      <c r="U384" s="38">
        <f>T384*0.92</f>
        <v>2.2516894977168946E-5</v>
      </c>
      <c r="V384" s="25">
        <f>LOOKUP(G384,'Load Factor Adjustment'!$A$20:$A$28,'Load Factor Adjustment'!$D$20:$D$28)</f>
        <v>0.68571428571428572</v>
      </c>
      <c r="W384" s="38">
        <f>S384*V384</f>
        <v>9.859534681452488E-5</v>
      </c>
      <c r="X384" s="38">
        <f>U384*V384</f>
        <v>1.5440156555772992E-5</v>
      </c>
    </row>
    <row r="385" spans="1:24" x14ac:dyDescent="0.25">
      <c r="A385" s="6">
        <v>2017</v>
      </c>
      <c r="B385" s="6">
        <v>2545</v>
      </c>
      <c r="C385" s="7" t="s">
        <v>27</v>
      </c>
      <c r="D385" s="8">
        <v>43066</v>
      </c>
      <c r="E385" s="6">
        <v>6897</v>
      </c>
      <c r="F385" s="7" t="s">
        <v>17</v>
      </c>
      <c r="G385" s="7" t="s">
        <v>18</v>
      </c>
      <c r="H385" s="6">
        <v>1985</v>
      </c>
      <c r="I385" s="7" t="s">
        <v>19</v>
      </c>
      <c r="J385" s="6">
        <v>800</v>
      </c>
      <c r="K385" s="6">
        <v>29</v>
      </c>
      <c r="L385" s="9">
        <v>0.7</v>
      </c>
      <c r="M385" s="9">
        <v>6.51</v>
      </c>
      <c r="N385" s="10">
        <v>0.54700000000000004</v>
      </c>
      <c r="O385" s="9">
        <v>0.11653703703703701</v>
      </c>
      <c r="P385" s="11">
        <v>9.7919753086419745E-3</v>
      </c>
      <c r="Q385" s="25"/>
      <c r="R385" s="25"/>
    </row>
    <row r="386" spans="1:24" x14ac:dyDescent="0.25">
      <c r="A386" s="6">
        <v>2017</v>
      </c>
      <c r="B386" s="6">
        <v>2545</v>
      </c>
      <c r="C386" s="7" t="s">
        <v>27</v>
      </c>
      <c r="D386" s="8">
        <v>43066</v>
      </c>
      <c r="E386" s="6">
        <v>6898</v>
      </c>
      <c r="F386" s="7" t="s">
        <v>20</v>
      </c>
      <c r="G386" s="7" t="s">
        <v>18</v>
      </c>
      <c r="H386" s="6">
        <v>2016</v>
      </c>
      <c r="I386" s="7" t="s">
        <v>42</v>
      </c>
      <c r="J386" s="6">
        <v>800</v>
      </c>
      <c r="K386" s="6">
        <v>33</v>
      </c>
      <c r="L386" s="9">
        <v>0.7</v>
      </c>
      <c r="M386" s="9">
        <v>2.75</v>
      </c>
      <c r="N386" s="11">
        <v>8.9999999999999993E-3</v>
      </c>
      <c r="O386" s="9">
        <v>5.6018518518518516E-2</v>
      </c>
      <c r="P386" s="11">
        <v>1.8333333333333334E-4</v>
      </c>
      <c r="Q386" s="25">
        <f>O385-O386</f>
        <v>6.0518518518518492E-2</v>
      </c>
      <c r="R386" s="25">
        <f>P385-P386</f>
        <v>9.6086419753086405E-3</v>
      </c>
      <c r="S386" s="38">
        <f>Q386/365</f>
        <v>1.6580416032470821E-4</v>
      </c>
      <c r="T386" s="38">
        <f>R386/365</f>
        <v>2.6325046507694905E-5</v>
      </c>
      <c r="U386" s="38">
        <f>T386*0.92</f>
        <v>2.4219042787079313E-5</v>
      </c>
      <c r="V386" s="25">
        <f>LOOKUP(G386,'Load Factor Adjustment'!$A$20:$A$28,'Load Factor Adjustment'!$D$20:$D$28)</f>
        <v>0.68571428571428572</v>
      </c>
      <c r="W386" s="38">
        <f>S386*V386</f>
        <v>1.1369428136551421E-4</v>
      </c>
      <c r="X386" s="38">
        <f>U386*V386</f>
        <v>1.6607343625425815E-5</v>
      </c>
    </row>
    <row r="387" spans="1:24" x14ac:dyDescent="0.25">
      <c r="A387" s="6">
        <v>2016</v>
      </c>
      <c r="B387" s="6">
        <v>2586</v>
      </c>
      <c r="C387" s="7" t="s">
        <v>23</v>
      </c>
      <c r="D387" s="8">
        <v>43066</v>
      </c>
      <c r="E387" s="6">
        <v>6951</v>
      </c>
      <c r="F387" s="7" t="s">
        <v>17</v>
      </c>
      <c r="G387" s="7" t="s">
        <v>18</v>
      </c>
      <c r="H387" s="6">
        <v>1981</v>
      </c>
      <c r="I387" s="7" t="s">
        <v>19</v>
      </c>
      <c r="J387" s="6">
        <v>747</v>
      </c>
      <c r="K387" s="6">
        <v>84</v>
      </c>
      <c r="L387" s="9">
        <v>0.7</v>
      </c>
      <c r="M387" s="9">
        <v>12.09</v>
      </c>
      <c r="N387" s="10">
        <v>0.60499999999999998</v>
      </c>
      <c r="O387" s="9">
        <v>0.58535749999999998</v>
      </c>
      <c r="P387" s="11">
        <v>2.9292083333333333E-2</v>
      </c>
      <c r="Q387" s="25"/>
      <c r="R387" s="25"/>
    </row>
    <row r="388" spans="1:24" x14ac:dyDescent="0.25">
      <c r="A388" s="6">
        <v>2016</v>
      </c>
      <c r="B388" s="6">
        <v>2586</v>
      </c>
      <c r="C388" s="7" t="s">
        <v>23</v>
      </c>
      <c r="D388" s="8">
        <v>43066</v>
      </c>
      <c r="E388" s="6">
        <v>6952</v>
      </c>
      <c r="F388" s="7" t="s">
        <v>20</v>
      </c>
      <c r="G388" s="7" t="s">
        <v>18</v>
      </c>
      <c r="H388" s="6">
        <v>2016</v>
      </c>
      <c r="I388" s="7" t="s">
        <v>42</v>
      </c>
      <c r="J388" s="6">
        <v>747</v>
      </c>
      <c r="K388" s="6">
        <v>105</v>
      </c>
      <c r="L388" s="9">
        <v>0.7</v>
      </c>
      <c r="M388" s="9">
        <v>0.26</v>
      </c>
      <c r="N388" s="11">
        <v>8.9999999999999993E-3</v>
      </c>
      <c r="O388" s="9">
        <v>1.5735416666666668E-2</v>
      </c>
      <c r="P388" s="11">
        <v>5.4468749999999992E-4</v>
      </c>
      <c r="Q388" s="25">
        <f>O387-O388</f>
        <v>0.56962208333333331</v>
      </c>
      <c r="R388" s="25">
        <f>P387-P388</f>
        <v>2.8747395833333335E-2</v>
      </c>
      <c r="S388" s="38">
        <f>Q388/365</f>
        <v>1.5606084474885844E-3</v>
      </c>
      <c r="T388" s="38">
        <f>R388/365</f>
        <v>7.8759988584474884E-5</v>
      </c>
      <c r="U388" s="38">
        <f>T388*0.92</f>
        <v>7.2459189497716894E-5</v>
      </c>
      <c r="V388" s="25">
        <f>LOOKUP(G388,'Load Factor Adjustment'!$A$20:$A$28,'Load Factor Adjustment'!$D$20:$D$28)</f>
        <v>0.68571428571428572</v>
      </c>
      <c r="W388" s="38">
        <f>S388*V388</f>
        <v>1.0701315068493151E-3</v>
      </c>
      <c r="X388" s="38">
        <f>U388*V388</f>
        <v>4.9686301369863016E-5</v>
      </c>
    </row>
    <row r="389" spans="1:24" x14ac:dyDescent="0.25">
      <c r="A389" s="6">
        <v>2015</v>
      </c>
      <c r="B389" s="6">
        <v>2571</v>
      </c>
      <c r="C389" s="7" t="s">
        <v>16</v>
      </c>
      <c r="D389" s="8">
        <v>43074</v>
      </c>
      <c r="E389" s="6">
        <v>6836</v>
      </c>
      <c r="F389" s="7" t="s">
        <v>17</v>
      </c>
      <c r="G389" s="7" t="s">
        <v>18</v>
      </c>
      <c r="H389" s="6">
        <v>1997</v>
      </c>
      <c r="I389" s="7" t="s">
        <v>32</v>
      </c>
      <c r="J389" s="6">
        <v>1500</v>
      </c>
      <c r="K389" s="6">
        <v>225</v>
      </c>
      <c r="L389" s="9">
        <v>0.7</v>
      </c>
      <c r="M389" s="9">
        <v>5.93</v>
      </c>
      <c r="N389" s="11">
        <v>0.12</v>
      </c>
      <c r="O389" s="9">
        <v>1.544270833333333</v>
      </c>
      <c r="P389" s="11">
        <v>3.1249999999999997E-2</v>
      </c>
      <c r="Q389" s="25"/>
      <c r="R389" s="25"/>
    </row>
    <row r="390" spans="1:24" x14ac:dyDescent="0.25">
      <c r="A390" s="6">
        <v>2015</v>
      </c>
      <c r="B390" s="6">
        <v>2571</v>
      </c>
      <c r="C390" s="7" t="s">
        <v>16</v>
      </c>
      <c r="D390" s="8">
        <v>43074</v>
      </c>
      <c r="E390" s="6">
        <v>6940</v>
      </c>
      <c r="F390" s="7" t="s">
        <v>20</v>
      </c>
      <c r="G390" s="7" t="s">
        <v>18</v>
      </c>
      <c r="H390" s="6">
        <v>2015</v>
      </c>
      <c r="I390" s="7" t="s">
        <v>42</v>
      </c>
      <c r="J390" s="6">
        <v>1500</v>
      </c>
      <c r="K390" s="6">
        <v>281</v>
      </c>
      <c r="L390" s="9">
        <v>0.7</v>
      </c>
      <c r="M390" s="9">
        <v>0.26</v>
      </c>
      <c r="N390" s="11">
        <v>8.9999999999999993E-3</v>
      </c>
      <c r="O390" s="9">
        <v>8.4560185185185183E-2</v>
      </c>
      <c r="P390" s="11">
        <v>2.9270833333333332E-3</v>
      </c>
      <c r="Q390" s="25">
        <f>O389-O390</f>
        <v>1.4597106481481479</v>
      </c>
      <c r="R390" s="25">
        <f>P389-P390</f>
        <v>2.8322916666666663E-2</v>
      </c>
      <c r="S390" s="38">
        <f>Q390/365</f>
        <v>3.9992072552004054E-3</v>
      </c>
      <c r="T390" s="38">
        <f>R390/365</f>
        <v>7.7597031963470305E-5</v>
      </c>
      <c r="U390" s="38">
        <f>T390*0.92</f>
        <v>7.1389269406392679E-5</v>
      </c>
      <c r="V390" s="25">
        <f>LOOKUP(G390,'Load Factor Adjustment'!$A$20:$A$28,'Load Factor Adjustment'!$D$20:$D$28)</f>
        <v>0.68571428571428572</v>
      </c>
      <c r="W390" s="38">
        <f>S390*V390</f>
        <v>2.7423135464231352E-3</v>
      </c>
      <c r="X390" s="38">
        <f>U390*V390</f>
        <v>4.8952641878669264E-5</v>
      </c>
    </row>
  </sheetData>
  <autoFilter ref="A1:X390">
    <sortState ref="A2:AC390">
      <sortCondition ref="D1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8"/>
  <sheetViews>
    <sheetView zoomScale="80" zoomScaleNormal="80" workbookViewId="0"/>
  </sheetViews>
  <sheetFormatPr defaultRowHeight="15" x14ac:dyDescent="0.25"/>
  <cols>
    <col min="1" max="1" width="11.85546875" bestFit="1" customWidth="1"/>
    <col min="2" max="2" width="14.85546875" bestFit="1" customWidth="1"/>
    <col min="3" max="3" width="17.7109375" bestFit="1" customWidth="1"/>
    <col min="4" max="4" width="19.42578125" bestFit="1" customWidth="1"/>
    <col min="5" max="5" width="13.42578125" bestFit="1" customWidth="1"/>
    <col min="6" max="6" width="17.42578125" bestFit="1" customWidth="1"/>
    <col min="7" max="7" width="20.7109375" bestFit="1" customWidth="1"/>
    <col min="8" max="8" width="23.7109375" bestFit="1" customWidth="1"/>
    <col min="9" max="9" width="14.28515625" bestFit="1" customWidth="1"/>
    <col min="10" max="10" width="24" bestFit="1" customWidth="1"/>
    <col min="11" max="11" width="16.42578125" bestFit="1" customWidth="1"/>
    <col min="12" max="12" width="15.140625" bestFit="1" customWidth="1"/>
    <col min="13" max="13" width="12.140625" bestFit="1" customWidth="1"/>
    <col min="14" max="14" width="13.28515625" bestFit="1" customWidth="1"/>
    <col min="15" max="15" width="17.140625" bestFit="1" customWidth="1"/>
    <col min="16" max="16" width="18.42578125" bestFit="1" customWidth="1"/>
    <col min="17" max="17" width="22.5703125" bestFit="1" customWidth="1"/>
    <col min="18" max="18" width="23.7109375" bestFit="1" customWidth="1"/>
    <col min="19" max="19" width="22.7109375" bestFit="1" customWidth="1"/>
    <col min="20" max="20" width="23.85546875" customWidth="1"/>
    <col min="21" max="21" width="21.85546875" bestFit="1" customWidth="1"/>
    <col min="22" max="22" width="26.85546875" bestFit="1" customWidth="1"/>
    <col min="23" max="23" width="27.5703125" bestFit="1" customWidth="1"/>
    <col min="24" max="24" width="29.28515625" bestFit="1" customWidth="1"/>
  </cols>
  <sheetData>
    <row r="1" spans="1:24" x14ac:dyDescent="0.25">
      <c r="A1" s="12" t="s">
        <v>2</v>
      </c>
      <c r="B1" s="12" t="s">
        <v>46</v>
      </c>
      <c r="C1" s="12" t="s">
        <v>3</v>
      </c>
      <c r="D1" s="12" t="s">
        <v>1</v>
      </c>
      <c r="E1" s="12" t="s">
        <v>4</v>
      </c>
      <c r="F1" s="12" t="s">
        <v>5</v>
      </c>
      <c r="G1" s="12" t="s">
        <v>8</v>
      </c>
      <c r="H1" s="12" t="s">
        <v>6</v>
      </c>
      <c r="I1" s="12" t="s">
        <v>7</v>
      </c>
      <c r="J1" s="12" t="s">
        <v>9</v>
      </c>
      <c r="K1" s="12" t="s">
        <v>10</v>
      </c>
      <c r="L1" s="16" t="s">
        <v>11</v>
      </c>
      <c r="M1" s="26" t="s">
        <v>12</v>
      </c>
      <c r="N1" s="27" t="s">
        <v>14</v>
      </c>
      <c r="O1" s="4" t="s">
        <v>73</v>
      </c>
      <c r="P1" s="5" t="s">
        <v>74</v>
      </c>
      <c r="Q1" s="2" t="s">
        <v>63</v>
      </c>
      <c r="R1" s="2" t="s">
        <v>64</v>
      </c>
      <c r="S1" s="2" t="s">
        <v>66</v>
      </c>
      <c r="T1" s="2" t="s">
        <v>65</v>
      </c>
      <c r="U1" s="2" t="s">
        <v>82</v>
      </c>
      <c r="V1" s="2" t="s">
        <v>69</v>
      </c>
      <c r="W1" s="2" t="s">
        <v>68</v>
      </c>
      <c r="X1" s="2" t="s">
        <v>67</v>
      </c>
    </row>
    <row r="2" spans="1:24" x14ac:dyDescent="0.25">
      <c r="A2" s="28" t="s">
        <v>25</v>
      </c>
      <c r="B2" s="29">
        <v>2015</v>
      </c>
      <c r="C2" s="30"/>
      <c r="D2" s="29">
        <v>1954</v>
      </c>
      <c r="E2" s="29">
        <v>5541</v>
      </c>
      <c r="F2" s="28" t="s">
        <v>17</v>
      </c>
      <c r="G2" s="28" t="s">
        <v>32</v>
      </c>
      <c r="H2" s="28" t="s">
        <v>18</v>
      </c>
      <c r="I2" s="29">
        <v>2002</v>
      </c>
      <c r="J2" s="29">
        <v>1500</v>
      </c>
      <c r="K2" s="29">
        <v>120</v>
      </c>
      <c r="L2" s="31">
        <v>0.7</v>
      </c>
      <c r="M2" s="31">
        <v>6.54</v>
      </c>
      <c r="N2" s="32">
        <v>0.27400000000000002</v>
      </c>
      <c r="O2" s="31">
        <v>0.90833333333333333</v>
      </c>
      <c r="P2" s="32">
        <v>3.8055555555555558E-2</v>
      </c>
    </row>
    <row r="3" spans="1:24" x14ac:dyDescent="0.25">
      <c r="A3" s="28" t="s">
        <v>25</v>
      </c>
      <c r="B3" s="29">
        <v>2015</v>
      </c>
      <c r="C3" s="30">
        <v>42384</v>
      </c>
      <c r="D3" s="29">
        <v>1954</v>
      </c>
      <c r="E3" s="29">
        <v>5542</v>
      </c>
      <c r="F3" s="28" t="s">
        <v>20</v>
      </c>
      <c r="G3" s="28" t="s">
        <v>33</v>
      </c>
      <c r="H3" s="28" t="s">
        <v>18</v>
      </c>
      <c r="I3" s="29">
        <v>2015</v>
      </c>
      <c r="J3" s="29">
        <v>1500</v>
      </c>
      <c r="K3" s="29">
        <v>115</v>
      </c>
      <c r="L3" s="31">
        <v>0.7</v>
      </c>
      <c r="M3" s="31">
        <v>2.15</v>
      </c>
      <c r="N3" s="32">
        <v>8.0000000000000002E-3</v>
      </c>
      <c r="O3" s="31">
        <v>0.28616898148148145</v>
      </c>
      <c r="P3" s="32">
        <v>1.0648148148148147E-3</v>
      </c>
      <c r="Q3" s="25">
        <f>O2-O3</f>
        <v>0.62216435185185182</v>
      </c>
      <c r="R3" s="24">
        <f>P2-P3</f>
        <v>3.6990740740740741E-2</v>
      </c>
      <c r="S3" s="38">
        <f>Q3/365</f>
        <v>1.7045598680872653E-3</v>
      </c>
      <c r="T3" s="38">
        <f>R3/365</f>
        <v>1.0134449518011162E-4</v>
      </c>
      <c r="U3" s="38">
        <f>T3*0.92</f>
        <v>9.3236935565702694E-5</v>
      </c>
      <c r="V3" s="25">
        <f>LOOKUP(H3,'Load Factor Adjustment'!$A$32:$A$36,'Load Factor Adjustment'!$D$32:$D$36)</f>
        <v>0.68571428571428572</v>
      </c>
      <c r="W3" s="38">
        <f>S3*V3</f>
        <v>1.1688410524026962E-3</v>
      </c>
      <c r="X3" s="38">
        <f>U3*V3</f>
        <v>6.3933898673624706E-5</v>
      </c>
    </row>
    <row r="4" spans="1:24" x14ac:dyDescent="0.25">
      <c r="A4" s="28" t="s">
        <v>25</v>
      </c>
      <c r="B4" s="29">
        <v>2015</v>
      </c>
      <c r="C4" s="30"/>
      <c r="D4" s="29">
        <v>1955</v>
      </c>
      <c r="E4" s="29">
        <v>5539</v>
      </c>
      <c r="F4" s="28" t="s">
        <v>17</v>
      </c>
      <c r="G4" s="28" t="s">
        <v>32</v>
      </c>
      <c r="H4" s="28" t="s">
        <v>18</v>
      </c>
      <c r="I4" s="29">
        <v>2002</v>
      </c>
      <c r="J4" s="29">
        <v>1500</v>
      </c>
      <c r="K4" s="29">
        <v>152</v>
      </c>
      <c r="L4" s="31">
        <v>0.7</v>
      </c>
      <c r="M4" s="31">
        <v>6.54</v>
      </c>
      <c r="N4" s="32">
        <v>0.27400000000000002</v>
      </c>
      <c r="O4" s="31">
        <v>1.1505555555555553</v>
      </c>
      <c r="P4" s="32">
        <v>4.8203703703703707E-2</v>
      </c>
      <c r="Q4" s="25"/>
      <c r="R4" s="24"/>
      <c r="S4" s="24"/>
      <c r="T4" s="24"/>
    </row>
    <row r="5" spans="1:24" x14ac:dyDescent="0.25">
      <c r="A5" s="28" t="s">
        <v>25</v>
      </c>
      <c r="B5" s="29">
        <v>2015</v>
      </c>
      <c r="C5" s="30">
        <v>42384</v>
      </c>
      <c r="D5" s="29">
        <v>1955</v>
      </c>
      <c r="E5" s="29">
        <v>5540</v>
      </c>
      <c r="F5" s="28" t="s">
        <v>20</v>
      </c>
      <c r="G5" s="28" t="s">
        <v>42</v>
      </c>
      <c r="H5" s="28" t="s">
        <v>18</v>
      </c>
      <c r="I5" s="29">
        <v>2015</v>
      </c>
      <c r="J5" s="29">
        <v>1500</v>
      </c>
      <c r="K5" s="29">
        <v>175</v>
      </c>
      <c r="L5" s="31">
        <v>0.7</v>
      </c>
      <c r="M5" s="31">
        <v>0.26</v>
      </c>
      <c r="N5" s="32">
        <v>8.0000000000000002E-3</v>
      </c>
      <c r="O5" s="31">
        <v>5.2662037037037035E-2</v>
      </c>
      <c r="P5" s="32">
        <v>1.6203703703703703E-3</v>
      </c>
      <c r="Q5" s="25">
        <f>O4-O5</f>
        <v>1.0978935185185184</v>
      </c>
      <c r="R5" s="24">
        <f>P4-P5</f>
        <v>4.6583333333333338E-2</v>
      </c>
      <c r="S5" s="38">
        <f>Q5/365</f>
        <v>3.0079274479959408E-3</v>
      </c>
      <c r="T5" s="38">
        <f>R5/365</f>
        <v>1.2762557077625571E-4</v>
      </c>
      <c r="U5" s="38">
        <f>T5*0.92</f>
        <v>1.1741552511415526E-4</v>
      </c>
      <c r="V5" s="25">
        <f>LOOKUP(H5,'Load Factor Adjustment'!$A$32:$A$36,'Load Factor Adjustment'!$D$32:$D$36)</f>
        <v>0.68571428571428572</v>
      </c>
      <c r="W5" s="38">
        <f>S5*V5</f>
        <v>2.062578821482931E-3</v>
      </c>
      <c r="X5" s="38">
        <f>U5*V5</f>
        <v>8.0513502935420747E-5</v>
      </c>
    </row>
    <row r="6" spans="1:24" x14ac:dyDescent="0.25">
      <c r="A6" s="28" t="s">
        <v>25</v>
      </c>
      <c r="B6" s="29">
        <v>2015</v>
      </c>
      <c r="C6" s="30"/>
      <c r="D6" s="29">
        <v>1956</v>
      </c>
      <c r="E6" s="29">
        <v>5548</v>
      </c>
      <c r="F6" s="28" t="s">
        <v>17</v>
      </c>
      <c r="G6" s="28" t="s">
        <v>19</v>
      </c>
      <c r="H6" s="28" t="s">
        <v>18</v>
      </c>
      <c r="I6" s="29">
        <v>1985</v>
      </c>
      <c r="J6" s="29">
        <v>900</v>
      </c>
      <c r="K6" s="29">
        <v>83</v>
      </c>
      <c r="L6" s="31">
        <v>0.7</v>
      </c>
      <c r="M6" s="31">
        <v>12.09</v>
      </c>
      <c r="N6" s="32">
        <v>0.60499999999999998</v>
      </c>
      <c r="O6" s="31">
        <v>0.69685416666666666</v>
      </c>
      <c r="P6" s="32">
        <v>3.4871527777777772E-2</v>
      </c>
      <c r="Q6" s="25"/>
      <c r="R6" s="24"/>
      <c r="S6" s="24"/>
      <c r="T6" s="24"/>
    </row>
    <row r="7" spans="1:24" x14ac:dyDescent="0.25">
      <c r="A7" s="28" t="s">
        <v>25</v>
      </c>
      <c r="B7" s="29">
        <v>2015</v>
      </c>
      <c r="C7" s="30">
        <v>42380</v>
      </c>
      <c r="D7" s="29">
        <v>1956</v>
      </c>
      <c r="E7" s="29">
        <v>5549</v>
      </c>
      <c r="F7" s="28" t="s">
        <v>20</v>
      </c>
      <c r="G7" s="28" t="s">
        <v>33</v>
      </c>
      <c r="H7" s="28" t="s">
        <v>18</v>
      </c>
      <c r="I7" s="29">
        <v>2015</v>
      </c>
      <c r="J7" s="29">
        <v>900</v>
      </c>
      <c r="K7" s="29">
        <v>100</v>
      </c>
      <c r="L7" s="31">
        <v>0.7</v>
      </c>
      <c r="M7" s="31">
        <v>2.15</v>
      </c>
      <c r="N7" s="32">
        <v>8.0000000000000002E-3</v>
      </c>
      <c r="O7" s="31">
        <v>0.14930555555555555</v>
      </c>
      <c r="P7" s="32">
        <v>5.5555555555555545E-4</v>
      </c>
      <c r="Q7" s="25">
        <f>O6-O7</f>
        <v>0.54754861111111108</v>
      </c>
      <c r="R7" s="24">
        <f>P6-P7</f>
        <v>3.431597222222222E-2</v>
      </c>
      <c r="S7" s="38">
        <f>Q7/365</f>
        <v>1.5001331811263317E-3</v>
      </c>
      <c r="T7" s="38">
        <f>R7/365</f>
        <v>9.4016362252663619E-5</v>
      </c>
      <c r="U7" s="38">
        <f>T7*0.92</f>
        <v>8.6495053272450529E-5</v>
      </c>
      <c r="V7" s="25">
        <f>LOOKUP(H7,'Load Factor Adjustment'!$A$32:$A$36,'Load Factor Adjustment'!$D$32:$D$36)</f>
        <v>0.68571428571428572</v>
      </c>
      <c r="W7" s="38">
        <f>S7*V7</f>
        <v>1.0286627527723417E-3</v>
      </c>
      <c r="X7" s="38">
        <f>U7*V7</f>
        <v>5.9310893672537508E-5</v>
      </c>
    </row>
    <row r="8" spans="1:24" x14ac:dyDescent="0.25">
      <c r="A8" s="28" t="s">
        <v>25</v>
      </c>
      <c r="B8" s="29">
        <v>2015</v>
      </c>
      <c r="C8" s="30"/>
      <c r="D8" s="29">
        <v>1957</v>
      </c>
      <c r="E8" s="29">
        <v>5546</v>
      </c>
      <c r="F8" s="28" t="s">
        <v>17</v>
      </c>
      <c r="G8" s="28" t="s">
        <v>19</v>
      </c>
      <c r="H8" s="28" t="s">
        <v>18</v>
      </c>
      <c r="I8" s="29">
        <v>1981</v>
      </c>
      <c r="J8" s="29">
        <v>600</v>
      </c>
      <c r="K8" s="29">
        <v>109</v>
      </c>
      <c r="L8" s="31">
        <v>0.7</v>
      </c>
      <c r="M8" s="31">
        <v>12.09</v>
      </c>
      <c r="N8" s="32">
        <v>0.60499999999999998</v>
      </c>
      <c r="O8" s="31">
        <v>0.61009722222222218</v>
      </c>
      <c r="P8" s="32">
        <v>3.0530092592592591E-2</v>
      </c>
      <c r="Q8" s="25"/>
      <c r="R8" s="24"/>
      <c r="S8" s="24"/>
      <c r="T8" s="24"/>
    </row>
    <row r="9" spans="1:24" x14ac:dyDescent="0.25">
      <c r="A9" s="28" t="s">
        <v>25</v>
      </c>
      <c r="B9" s="29">
        <v>2015</v>
      </c>
      <c r="C9" s="30">
        <v>42381</v>
      </c>
      <c r="D9" s="29">
        <v>1957</v>
      </c>
      <c r="E9" s="29">
        <v>5547</v>
      </c>
      <c r="F9" s="28" t="s">
        <v>20</v>
      </c>
      <c r="G9" s="28" t="s">
        <v>42</v>
      </c>
      <c r="H9" s="28" t="s">
        <v>18</v>
      </c>
      <c r="I9" s="29">
        <v>2015</v>
      </c>
      <c r="J9" s="29">
        <v>600</v>
      </c>
      <c r="K9" s="29">
        <v>115</v>
      </c>
      <c r="L9" s="31">
        <v>0.7</v>
      </c>
      <c r="M9" s="31">
        <v>2.3199999999999998</v>
      </c>
      <c r="N9" s="32">
        <v>0.112</v>
      </c>
      <c r="O9" s="31">
        <v>0.12351851851851851</v>
      </c>
      <c r="P9" s="32">
        <v>5.9629629629629624E-3</v>
      </c>
      <c r="Q9" s="25">
        <f>O8-O9</f>
        <v>0.48657870370370365</v>
      </c>
      <c r="R9" s="24">
        <f>P8-P9</f>
        <v>2.456712962962963E-2</v>
      </c>
      <c r="S9" s="38">
        <f>Q9/365</f>
        <v>1.3330923389142566E-3</v>
      </c>
      <c r="T9" s="38">
        <f>R9/365</f>
        <v>6.7307204464738717E-5</v>
      </c>
      <c r="U9" s="38">
        <f>T9*0.92</f>
        <v>6.1922628107559624E-5</v>
      </c>
      <c r="V9" s="25">
        <f>LOOKUP(H9,'Load Factor Adjustment'!$A$32:$A$36,'Load Factor Adjustment'!$D$32:$D$36)</f>
        <v>0.68571428571428572</v>
      </c>
      <c r="W9" s="38">
        <f>S9*V9</f>
        <v>9.1412046096977595E-4</v>
      </c>
      <c r="X9" s="38">
        <f>U9*V9</f>
        <v>4.2461230702326599E-5</v>
      </c>
    </row>
    <row r="10" spans="1:24" x14ac:dyDescent="0.25">
      <c r="A10" s="28" t="s">
        <v>25</v>
      </c>
      <c r="B10" s="29">
        <v>2014</v>
      </c>
      <c r="C10" s="30"/>
      <c r="D10" s="29">
        <v>1958</v>
      </c>
      <c r="E10" s="29">
        <v>5550</v>
      </c>
      <c r="F10" s="28" t="s">
        <v>17</v>
      </c>
      <c r="G10" s="28" t="s">
        <v>19</v>
      </c>
      <c r="H10" s="28" t="s">
        <v>18</v>
      </c>
      <c r="I10" s="29">
        <v>1968</v>
      </c>
      <c r="J10" s="29">
        <v>1825</v>
      </c>
      <c r="K10" s="29">
        <v>55</v>
      </c>
      <c r="L10" s="31">
        <v>0.7</v>
      </c>
      <c r="M10" s="31">
        <v>12.09</v>
      </c>
      <c r="N10" s="32">
        <v>0.60499999999999998</v>
      </c>
      <c r="O10" s="31">
        <v>0.93636863425925931</v>
      </c>
      <c r="P10" s="32">
        <v>4.685715663580247E-2</v>
      </c>
      <c r="Q10" s="25"/>
      <c r="R10" s="24"/>
      <c r="S10" s="24"/>
      <c r="T10" s="24"/>
    </row>
    <row r="11" spans="1:24" x14ac:dyDescent="0.25">
      <c r="A11" s="28" t="s">
        <v>25</v>
      </c>
      <c r="B11" s="29">
        <v>2014</v>
      </c>
      <c r="C11" s="30">
        <v>42381</v>
      </c>
      <c r="D11" s="29">
        <v>1958</v>
      </c>
      <c r="E11" s="29">
        <v>5551</v>
      </c>
      <c r="F11" s="28" t="s">
        <v>20</v>
      </c>
      <c r="G11" s="28" t="s">
        <v>42</v>
      </c>
      <c r="H11" s="28" t="s">
        <v>18</v>
      </c>
      <c r="I11" s="29">
        <v>2014</v>
      </c>
      <c r="J11" s="29">
        <v>1825</v>
      </c>
      <c r="K11" s="29">
        <v>64</v>
      </c>
      <c r="L11" s="31">
        <v>0.7</v>
      </c>
      <c r="M11" s="31">
        <v>2.74</v>
      </c>
      <c r="N11" s="32">
        <v>8.0000000000000002E-3</v>
      </c>
      <c r="O11" s="31">
        <v>0.24693827160493825</v>
      </c>
      <c r="P11" s="32">
        <v>7.2098765432098756E-4</v>
      </c>
      <c r="Q11" s="25">
        <f>O10-O11</f>
        <v>0.68943036265432101</v>
      </c>
      <c r="R11" s="24">
        <f>P10-P11</f>
        <v>4.6136168981481485E-2</v>
      </c>
      <c r="S11" s="38">
        <f>Q11/365</f>
        <v>1.8888503086419753E-3</v>
      </c>
      <c r="T11" s="38">
        <f>R11/365</f>
        <v>1.2640046296296298E-4</v>
      </c>
      <c r="U11" s="38">
        <f>T11*0.92</f>
        <v>1.1628842592592594E-4</v>
      </c>
      <c r="V11" s="25">
        <f>LOOKUP(H11,'Load Factor Adjustment'!$A$32:$A$36,'Load Factor Adjustment'!$D$32:$D$36)</f>
        <v>0.68571428571428572</v>
      </c>
      <c r="W11" s="38">
        <f>S11*V11</f>
        <v>1.2952116402116403E-3</v>
      </c>
      <c r="X11" s="38">
        <f>U11*V11</f>
        <v>7.9740634920634926E-5</v>
      </c>
    </row>
    <row r="12" spans="1:24" x14ac:dyDescent="0.25">
      <c r="A12" s="28" t="s">
        <v>16</v>
      </c>
      <c r="B12" s="29">
        <v>2015</v>
      </c>
      <c r="C12" s="30"/>
      <c r="D12" s="29">
        <v>1960</v>
      </c>
      <c r="E12" s="29">
        <v>5569</v>
      </c>
      <c r="F12" s="28" t="s">
        <v>17</v>
      </c>
      <c r="G12" s="28" t="s">
        <v>19</v>
      </c>
      <c r="H12" s="28" t="s">
        <v>47</v>
      </c>
      <c r="I12" s="29">
        <v>1989</v>
      </c>
      <c r="J12" s="29">
        <v>1500</v>
      </c>
      <c r="K12" s="29">
        <v>135</v>
      </c>
      <c r="L12" s="31">
        <v>0.36</v>
      </c>
      <c r="M12" s="31">
        <v>7.6</v>
      </c>
      <c r="N12" s="32">
        <v>0.27400000000000002</v>
      </c>
      <c r="O12" s="31">
        <v>0.61071428571428577</v>
      </c>
      <c r="P12" s="32">
        <v>2.2017857142857145E-2</v>
      </c>
      <c r="Q12" s="25"/>
      <c r="R12" s="24"/>
      <c r="S12" s="24"/>
      <c r="T12" s="24"/>
    </row>
    <row r="13" spans="1:24" x14ac:dyDescent="0.25">
      <c r="A13" s="28" t="s">
        <v>16</v>
      </c>
      <c r="B13" s="29">
        <v>2015</v>
      </c>
      <c r="C13" s="30">
        <v>42384</v>
      </c>
      <c r="D13" s="29">
        <v>1960</v>
      </c>
      <c r="E13" s="29">
        <v>5570</v>
      </c>
      <c r="F13" s="28" t="s">
        <v>20</v>
      </c>
      <c r="G13" s="28" t="s">
        <v>42</v>
      </c>
      <c r="H13" s="28" t="s">
        <v>47</v>
      </c>
      <c r="I13" s="29">
        <v>2015</v>
      </c>
      <c r="J13" s="29">
        <v>1500</v>
      </c>
      <c r="K13" s="29">
        <v>161</v>
      </c>
      <c r="L13" s="31">
        <v>0.36</v>
      </c>
      <c r="M13" s="31">
        <v>0.26</v>
      </c>
      <c r="N13" s="32">
        <v>8.0000000000000002E-3</v>
      </c>
      <c r="O13" s="31">
        <v>2.4916666666666663E-2</v>
      </c>
      <c r="P13" s="32">
        <v>7.6666666666666669E-4</v>
      </c>
      <c r="Q13" s="25">
        <f>O12-O13</f>
        <v>0.58579761904761907</v>
      </c>
      <c r="R13" s="24">
        <f>P12-P13</f>
        <v>2.1251190476190479E-2</v>
      </c>
      <c r="S13" s="38">
        <f>Q13/365</f>
        <v>1.6049249836921071E-3</v>
      </c>
      <c r="T13" s="38">
        <f>R13/365</f>
        <v>5.8222439660795834E-5</v>
      </c>
      <c r="U13" s="38">
        <f>T13*0.92</f>
        <v>5.356464448793217E-5</v>
      </c>
      <c r="V13" s="25">
        <f>LOOKUP(H13,'Load Factor Adjustment'!$A$32:$A$36,'Load Factor Adjustment'!$D$32:$D$36)</f>
        <v>1.1111111111111112</v>
      </c>
      <c r="W13" s="38">
        <f>S13*V13</f>
        <v>1.7832499818801191E-3</v>
      </c>
      <c r="X13" s="38">
        <f>U13*V13</f>
        <v>5.9516271653257971E-5</v>
      </c>
    </row>
    <row r="14" spans="1:24" x14ac:dyDescent="0.25">
      <c r="A14" s="28" t="s">
        <v>16</v>
      </c>
      <c r="B14" s="29">
        <v>2015</v>
      </c>
      <c r="C14" s="30"/>
      <c r="D14" s="29">
        <v>1961</v>
      </c>
      <c r="E14" s="29">
        <v>5567</v>
      </c>
      <c r="F14" s="28" t="s">
        <v>17</v>
      </c>
      <c r="G14" s="28" t="s">
        <v>19</v>
      </c>
      <c r="H14" s="28" t="s">
        <v>18</v>
      </c>
      <c r="I14" s="29">
        <v>1979</v>
      </c>
      <c r="J14" s="29">
        <v>650</v>
      </c>
      <c r="K14" s="29">
        <v>210</v>
      </c>
      <c r="L14" s="31">
        <v>0.7</v>
      </c>
      <c r="M14" s="31">
        <v>11.16</v>
      </c>
      <c r="N14" s="32">
        <v>0.39600000000000002</v>
      </c>
      <c r="O14" s="31">
        <v>1.1754166666666668</v>
      </c>
      <c r="P14" s="32">
        <v>4.1708333333333333E-2</v>
      </c>
      <c r="Q14" s="25"/>
      <c r="R14" s="24"/>
      <c r="S14" s="24"/>
      <c r="T14" s="24"/>
    </row>
    <row r="15" spans="1:24" x14ac:dyDescent="0.25">
      <c r="A15" s="28" t="s">
        <v>16</v>
      </c>
      <c r="B15" s="29">
        <v>2015</v>
      </c>
      <c r="C15" s="30">
        <v>42388</v>
      </c>
      <c r="D15" s="29">
        <v>1961</v>
      </c>
      <c r="E15" s="29">
        <v>5568</v>
      </c>
      <c r="F15" s="28" t="s">
        <v>20</v>
      </c>
      <c r="G15" s="28" t="s">
        <v>33</v>
      </c>
      <c r="H15" s="28" t="s">
        <v>18</v>
      </c>
      <c r="I15" s="29">
        <v>2014</v>
      </c>
      <c r="J15" s="29">
        <v>650</v>
      </c>
      <c r="K15" s="29">
        <v>125</v>
      </c>
      <c r="L15" s="31">
        <v>0.7</v>
      </c>
      <c r="M15" s="31">
        <v>2.15</v>
      </c>
      <c r="N15" s="32">
        <v>8.0000000000000002E-3</v>
      </c>
      <c r="O15" s="31">
        <v>0.13478973765432098</v>
      </c>
      <c r="P15" s="32">
        <v>5.0154320987654314E-4</v>
      </c>
      <c r="Q15" s="25">
        <f>O14-O15</f>
        <v>1.0406269290123458</v>
      </c>
      <c r="R15" s="24">
        <f>P14-P15</f>
        <v>4.1206790123456793E-2</v>
      </c>
      <c r="S15" s="38">
        <f>Q15/365</f>
        <v>2.8510326822256049E-3</v>
      </c>
      <c r="T15" s="38">
        <f>R15/365</f>
        <v>1.1289531540673093E-4</v>
      </c>
      <c r="U15" s="38">
        <f>T15*0.92</f>
        <v>1.0386369017419246E-4</v>
      </c>
      <c r="V15" s="25">
        <f>LOOKUP(H15,'Load Factor Adjustment'!$A$32:$A$36,'Load Factor Adjustment'!$D$32:$D$36)</f>
        <v>0.68571428571428572</v>
      </c>
      <c r="W15" s="38">
        <f>S15*V15</f>
        <v>1.9549938392404149E-3</v>
      </c>
      <c r="X15" s="38">
        <f>U15*V15</f>
        <v>7.122081611944626E-5</v>
      </c>
    </row>
    <row r="16" spans="1:24" x14ac:dyDescent="0.25">
      <c r="A16" s="28" t="s">
        <v>16</v>
      </c>
      <c r="B16" s="29">
        <v>2015</v>
      </c>
      <c r="C16" s="30"/>
      <c r="D16" s="29">
        <v>1965</v>
      </c>
      <c r="E16" s="29">
        <v>5526</v>
      </c>
      <c r="F16" s="28" t="s">
        <v>17</v>
      </c>
      <c r="G16" s="28" t="s">
        <v>19</v>
      </c>
      <c r="H16" s="28" t="s">
        <v>18</v>
      </c>
      <c r="I16" s="29">
        <v>1995</v>
      </c>
      <c r="J16" s="29">
        <v>3000</v>
      </c>
      <c r="K16" s="29">
        <v>199</v>
      </c>
      <c r="L16" s="31">
        <v>0.7</v>
      </c>
      <c r="M16" s="31">
        <v>7.6</v>
      </c>
      <c r="N16" s="32">
        <v>0.27400000000000002</v>
      </c>
      <c r="O16" s="31">
        <v>3.5009259259259258</v>
      </c>
      <c r="P16" s="32">
        <v>0.1262175925925926</v>
      </c>
      <c r="Q16" s="25"/>
      <c r="R16" s="24"/>
      <c r="S16" s="24"/>
      <c r="T16" s="24"/>
    </row>
    <row r="17" spans="1:24" x14ac:dyDescent="0.25">
      <c r="A17" s="28" t="s">
        <v>16</v>
      </c>
      <c r="B17" s="29">
        <v>2015</v>
      </c>
      <c r="C17" s="30">
        <v>42389</v>
      </c>
      <c r="D17" s="29">
        <v>1965</v>
      </c>
      <c r="E17" s="29">
        <v>5525</v>
      </c>
      <c r="F17" s="28" t="s">
        <v>20</v>
      </c>
      <c r="G17" s="28" t="s">
        <v>33</v>
      </c>
      <c r="H17" s="28" t="s">
        <v>18</v>
      </c>
      <c r="I17" s="29">
        <v>2014</v>
      </c>
      <c r="J17" s="29">
        <v>3000</v>
      </c>
      <c r="K17" s="29">
        <v>235</v>
      </c>
      <c r="L17" s="31">
        <v>0.7</v>
      </c>
      <c r="M17" s="31">
        <v>1.29</v>
      </c>
      <c r="N17" s="32">
        <v>8.0000000000000002E-3</v>
      </c>
      <c r="O17" s="31">
        <v>0.70173611111111112</v>
      </c>
      <c r="P17" s="32">
        <v>4.3518518518518515E-3</v>
      </c>
      <c r="Q17" s="25">
        <f>O16-O17</f>
        <v>2.7991898148148149</v>
      </c>
      <c r="R17" s="24">
        <f>P16-P17</f>
        <v>0.12186574074074075</v>
      </c>
      <c r="S17" s="38">
        <f>Q17/365</f>
        <v>7.6690131912734655E-3</v>
      </c>
      <c r="T17" s="38">
        <f>R17/365</f>
        <v>3.3387874175545411E-4</v>
      </c>
      <c r="U17" s="38">
        <f>T17*0.92</f>
        <v>3.0716844241501779E-4</v>
      </c>
      <c r="V17" s="25">
        <f>LOOKUP(H17,'Load Factor Adjustment'!$A$32:$A$36,'Load Factor Adjustment'!$D$32:$D$36)</f>
        <v>0.68571428571428572</v>
      </c>
      <c r="W17" s="38">
        <f>S17*V17</f>
        <v>5.2587519025875194E-3</v>
      </c>
      <c r="X17" s="38">
        <f>U17*V17</f>
        <v>2.1062978908458364E-4</v>
      </c>
    </row>
    <row r="18" spans="1:24" x14ac:dyDescent="0.25">
      <c r="A18" s="28" t="s">
        <v>16</v>
      </c>
      <c r="B18" s="29">
        <v>2014</v>
      </c>
      <c r="C18" s="30"/>
      <c r="D18" s="29">
        <v>1966</v>
      </c>
      <c r="E18" s="29">
        <v>5527</v>
      </c>
      <c r="F18" s="28" t="s">
        <v>17</v>
      </c>
      <c r="G18" s="28" t="s">
        <v>19</v>
      </c>
      <c r="H18" s="28" t="s">
        <v>55</v>
      </c>
      <c r="I18" s="29">
        <v>1978</v>
      </c>
      <c r="J18" s="29">
        <v>1600</v>
      </c>
      <c r="K18" s="29">
        <v>104</v>
      </c>
      <c r="L18" s="31">
        <v>0.51</v>
      </c>
      <c r="M18" s="31">
        <v>12.09</v>
      </c>
      <c r="N18" s="32">
        <v>0.60499999999999998</v>
      </c>
      <c r="O18" s="31">
        <v>1.1309587301587303</v>
      </c>
      <c r="P18" s="32">
        <v>5.6594708994708996E-2</v>
      </c>
      <c r="Q18" s="25"/>
      <c r="R18" s="24"/>
      <c r="S18" s="24"/>
      <c r="T18" s="24"/>
    </row>
    <row r="19" spans="1:24" x14ac:dyDescent="0.25">
      <c r="A19" s="28" t="s">
        <v>16</v>
      </c>
      <c r="B19" s="29">
        <v>2014</v>
      </c>
      <c r="C19" s="30">
        <v>42376</v>
      </c>
      <c r="D19" s="29">
        <v>1966</v>
      </c>
      <c r="E19" s="29">
        <v>5528</v>
      </c>
      <c r="F19" s="28" t="s">
        <v>20</v>
      </c>
      <c r="G19" s="28" t="s">
        <v>21</v>
      </c>
      <c r="H19" s="28" t="s">
        <v>55</v>
      </c>
      <c r="I19" s="29">
        <v>2015</v>
      </c>
      <c r="J19" s="29">
        <v>1600</v>
      </c>
      <c r="K19" s="29">
        <v>125</v>
      </c>
      <c r="L19" s="31">
        <v>0.51</v>
      </c>
      <c r="M19" s="31">
        <v>2.3199999999999998</v>
      </c>
      <c r="N19" s="32">
        <v>0.112</v>
      </c>
      <c r="O19" s="31">
        <v>0.26084656084656083</v>
      </c>
      <c r="P19" s="32">
        <v>1.2592592592592594E-2</v>
      </c>
      <c r="Q19" s="25">
        <f>O18-O19</f>
        <v>0.87011216931216939</v>
      </c>
      <c r="R19" s="24">
        <f>P18-P19</f>
        <v>4.4002116402116404E-2</v>
      </c>
      <c r="S19" s="38">
        <f>Q19/365</f>
        <v>2.3838689570196423E-3</v>
      </c>
      <c r="T19" s="38">
        <f>R19/365</f>
        <v>1.2055374356744221E-4</v>
      </c>
      <c r="U19" s="38">
        <f>T19*0.92</f>
        <v>1.1090944408204683E-4</v>
      </c>
      <c r="V19" s="25">
        <f>LOOKUP(H19,'Load Factor Adjustment'!$A$32:$A$36,'Load Factor Adjustment'!$D$32:$D$36)</f>
        <v>0.78431372549019607</v>
      </c>
      <c r="W19" s="38">
        <f>S19*V19</f>
        <v>1.8697011427605038E-3</v>
      </c>
      <c r="X19" s="38">
        <f>U19*V19</f>
        <v>8.6987799280036727E-5</v>
      </c>
    </row>
    <row r="20" spans="1:24" x14ac:dyDescent="0.25">
      <c r="A20" s="28" t="s">
        <v>16</v>
      </c>
      <c r="B20" s="29">
        <v>2015</v>
      </c>
      <c r="C20" s="30"/>
      <c r="D20" s="29">
        <v>1967</v>
      </c>
      <c r="E20" s="29">
        <v>5559</v>
      </c>
      <c r="F20" s="28" t="s">
        <v>17</v>
      </c>
      <c r="G20" s="28" t="s">
        <v>19</v>
      </c>
      <c r="H20" s="28" t="s">
        <v>18</v>
      </c>
      <c r="I20" s="29">
        <v>1988</v>
      </c>
      <c r="J20" s="29">
        <v>1100</v>
      </c>
      <c r="K20" s="29">
        <v>74</v>
      </c>
      <c r="L20" s="31">
        <v>0.7</v>
      </c>
      <c r="M20" s="31">
        <v>8.14</v>
      </c>
      <c r="N20" s="32">
        <v>0.497</v>
      </c>
      <c r="O20" s="31">
        <v>0.5112623456790123</v>
      </c>
      <c r="P20" s="32">
        <v>3.1215895061728397E-2</v>
      </c>
      <c r="Q20" s="25"/>
      <c r="R20" s="24"/>
      <c r="S20" s="24"/>
      <c r="T20" s="24"/>
    </row>
    <row r="21" spans="1:24" x14ac:dyDescent="0.25">
      <c r="A21" s="28" t="s">
        <v>16</v>
      </c>
      <c r="B21" s="29">
        <v>2015</v>
      </c>
      <c r="C21" s="30">
        <v>42374</v>
      </c>
      <c r="D21" s="29">
        <v>1967</v>
      </c>
      <c r="E21" s="29">
        <v>5560</v>
      </c>
      <c r="F21" s="28" t="s">
        <v>20</v>
      </c>
      <c r="G21" s="28" t="s">
        <v>42</v>
      </c>
      <c r="H21" s="28" t="s">
        <v>18</v>
      </c>
      <c r="I21" s="29">
        <v>2015</v>
      </c>
      <c r="J21" s="29">
        <v>1100</v>
      </c>
      <c r="K21" s="29">
        <v>85</v>
      </c>
      <c r="L21" s="31">
        <v>0.7</v>
      </c>
      <c r="M21" s="31">
        <v>2.3199999999999998</v>
      </c>
      <c r="N21" s="32">
        <v>0.192</v>
      </c>
      <c r="O21" s="31">
        <v>0.16737654320987655</v>
      </c>
      <c r="P21" s="32">
        <v>1.3851851851851851E-2</v>
      </c>
      <c r="Q21" s="25">
        <f>O20-O21</f>
        <v>0.34388580246913575</v>
      </c>
      <c r="R21" s="24">
        <f>P20-P21</f>
        <v>1.7364043209876546E-2</v>
      </c>
      <c r="S21" s="38">
        <f>Q21/365</f>
        <v>9.4215288347708427E-4</v>
      </c>
      <c r="T21" s="38">
        <f>R21/365</f>
        <v>4.7572721122949438E-5</v>
      </c>
      <c r="U21" s="38">
        <f>T21*0.92</f>
        <v>4.3766903433113483E-5</v>
      </c>
      <c r="V21" s="25">
        <f>LOOKUP(H21,'Load Factor Adjustment'!$A$32:$A$36,'Load Factor Adjustment'!$D$32:$D$36)</f>
        <v>0.68571428571428572</v>
      </c>
      <c r="W21" s="38">
        <f>S21*V21</f>
        <v>6.4604769152714345E-4</v>
      </c>
      <c r="X21" s="38">
        <f>U21*V21</f>
        <v>3.0011590925563532E-5</v>
      </c>
    </row>
    <row r="22" spans="1:24" x14ac:dyDescent="0.25">
      <c r="A22" s="28" t="s">
        <v>16</v>
      </c>
      <c r="B22" s="29">
        <v>2014</v>
      </c>
      <c r="C22" s="30"/>
      <c r="D22" s="29">
        <v>1968</v>
      </c>
      <c r="E22" s="29">
        <v>5557</v>
      </c>
      <c r="F22" s="28" t="s">
        <v>17</v>
      </c>
      <c r="G22" s="28" t="s">
        <v>19</v>
      </c>
      <c r="H22" s="28" t="s">
        <v>18</v>
      </c>
      <c r="I22" s="29">
        <v>1980</v>
      </c>
      <c r="J22" s="29">
        <v>800</v>
      </c>
      <c r="K22" s="29">
        <v>132</v>
      </c>
      <c r="L22" s="31">
        <v>0.7</v>
      </c>
      <c r="M22" s="31">
        <v>10.23</v>
      </c>
      <c r="N22" s="32">
        <v>0.39600000000000002</v>
      </c>
      <c r="O22" s="31">
        <v>0.83355555555555549</v>
      </c>
      <c r="P22" s="32">
        <v>3.2266666666666666E-2</v>
      </c>
      <c r="Q22" s="25"/>
      <c r="R22" s="24"/>
      <c r="S22" s="24"/>
      <c r="T22" s="24"/>
    </row>
    <row r="23" spans="1:24" x14ac:dyDescent="0.25">
      <c r="A23" s="28" t="s">
        <v>16</v>
      </c>
      <c r="B23" s="29">
        <v>2014</v>
      </c>
      <c r="C23" s="30">
        <v>42383</v>
      </c>
      <c r="D23" s="29">
        <v>1968</v>
      </c>
      <c r="E23" s="29">
        <v>5558</v>
      </c>
      <c r="F23" s="28" t="s">
        <v>20</v>
      </c>
      <c r="G23" s="28" t="s">
        <v>42</v>
      </c>
      <c r="H23" s="28" t="s">
        <v>18</v>
      </c>
      <c r="I23" s="29">
        <v>2015</v>
      </c>
      <c r="J23" s="29">
        <v>800</v>
      </c>
      <c r="K23" s="29">
        <v>112</v>
      </c>
      <c r="L23" s="31">
        <v>0.7</v>
      </c>
      <c r="M23" s="31">
        <v>0.26</v>
      </c>
      <c r="N23" s="32">
        <v>8.0000000000000002E-3</v>
      </c>
      <c r="O23" s="31">
        <v>1.7975308641975309E-2</v>
      </c>
      <c r="P23" s="32">
        <v>5.530864197530864E-4</v>
      </c>
      <c r="Q23" s="25">
        <f>O22-O23</f>
        <v>0.81558024691358022</v>
      </c>
      <c r="R23" s="24">
        <f>P22-P23</f>
        <v>3.1713580246913578E-2</v>
      </c>
      <c r="S23" s="38">
        <f>Q23/365</f>
        <v>2.2344664299002196E-3</v>
      </c>
      <c r="T23" s="38">
        <f>R23/365</f>
        <v>8.6886521224420756E-5</v>
      </c>
      <c r="U23" s="38">
        <f>T23*0.92</f>
        <v>7.9935599526467099E-5</v>
      </c>
      <c r="V23" s="25">
        <f>LOOKUP(H23,'Load Factor Adjustment'!$A$32:$A$36,'Load Factor Adjustment'!$D$32:$D$36)</f>
        <v>0.68571428571428572</v>
      </c>
      <c r="W23" s="38">
        <f>S23*V23</f>
        <v>1.5322055519315792E-3</v>
      </c>
      <c r="X23" s="38">
        <f>U23*V23</f>
        <v>5.481298253243458E-5</v>
      </c>
    </row>
    <row r="24" spans="1:24" x14ac:dyDescent="0.25">
      <c r="A24" s="28" t="s">
        <v>16</v>
      </c>
      <c r="B24" s="29">
        <v>2015</v>
      </c>
      <c r="C24" s="30"/>
      <c r="D24" s="29">
        <v>1969</v>
      </c>
      <c r="E24" s="29">
        <v>5555</v>
      </c>
      <c r="F24" s="28" t="s">
        <v>17</v>
      </c>
      <c r="G24" s="28" t="s">
        <v>19</v>
      </c>
      <c r="H24" s="28" t="s">
        <v>18</v>
      </c>
      <c r="I24" s="29">
        <v>1961</v>
      </c>
      <c r="J24" s="29">
        <v>1000</v>
      </c>
      <c r="K24" s="29">
        <v>93</v>
      </c>
      <c r="L24" s="31">
        <v>0.7</v>
      </c>
      <c r="M24" s="31">
        <v>12.09</v>
      </c>
      <c r="N24" s="32">
        <v>0.60499999999999998</v>
      </c>
      <c r="O24" s="31">
        <v>0.86756944444444439</v>
      </c>
      <c r="P24" s="32">
        <v>4.341435185185185E-2</v>
      </c>
      <c r="Q24" s="25"/>
      <c r="R24" s="24"/>
      <c r="S24" s="24"/>
      <c r="T24" s="24"/>
    </row>
    <row r="25" spans="1:24" x14ac:dyDescent="0.25">
      <c r="A25" s="28" t="s">
        <v>16</v>
      </c>
      <c r="B25" s="29">
        <v>2015</v>
      </c>
      <c r="C25" s="30">
        <v>42383</v>
      </c>
      <c r="D25" s="29">
        <v>1969</v>
      </c>
      <c r="E25" s="29">
        <v>5556</v>
      </c>
      <c r="F25" s="28" t="s">
        <v>20</v>
      </c>
      <c r="G25" s="28" t="s">
        <v>33</v>
      </c>
      <c r="H25" s="28" t="s">
        <v>18</v>
      </c>
      <c r="I25" s="29">
        <v>2014</v>
      </c>
      <c r="J25" s="29">
        <v>1000</v>
      </c>
      <c r="K25" s="29">
        <v>115</v>
      </c>
      <c r="L25" s="31">
        <v>0.7</v>
      </c>
      <c r="M25" s="31">
        <v>2.15</v>
      </c>
      <c r="N25" s="32">
        <v>8.0000000000000002E-3</v>
      </c>
      <c r="O25" s="31">
        <v>0.19077932098765432</v>
      </c>
      <c r="P25" s="32">
        <v>7.0987654320987651E-4</v>
      </c>
      <c r="Q25" s="25">
        <f>O24-O25</f>
        <v>0.67679012345679013</v>
      </c>
      <c r="R25" s="24">
        <f>P24-P25</f>
        <v>4.2704475308641972E-2</v>
      </c>
      <c r="S25" s="38">
        <f>Q25/365</f>
        <v>1.8542195163199729E-3</v>
      </c>
      <c r="T25" s="38">
        <f>R25/365</f>
        <v>1.1699856248943005E-4</v>
      </c>
      <c r="U25" s="38">
        <f>T25*0.92</f>
        <v>1.0763867749027566E-4</v>
      </c>
      <c r="V25" s="25">
        <f>LOOKUP(H25,'Load Factor Adjustment'!$A$32:$A$36,'Load Factor Adjustment'!$D$32:$D$36)</f>
        <v>0.68571428571428572</v>
      </c>
      <c r="W25" s="38">
        <f>S25*V25</f>
        <v>1.2714648111908386E-3</v>
      </c>
      <c r="X25" s="38">
        <f>U25*V25</f>
        <v>7.3809378850474739E-5</v>
      </c>
    </row>
    <row r="26" spans="1:24" x14ac:dyDescent="0.25">
      <c r="A26" s="28" t="s">
        <v>27</v>
      </c>
      <c r="B26" s="29">
        <v>2015</v>
      </c>
      <c r="C26" s="30"/>
      <c r="D26" s="29">
        <v>1970</v>
      </c>
      <c r="E26" s="29">
        <v>5537</v>
      </c>
      <c r="F26" s="28" t="s">
        <v>17</v>
      </c>
      <c r="G26" s="28" t="s">
        <v>19</v>
      </c>
      <c r="H26" s="28" t="s">
        <v>18</v>
      </c>
      <c r="I26" s="29">
        <v>1991</v>
      </c>
      <c r="J26" s="29">
        <v>200</v>
      </c>
      <c r="K26" s="29">
        <v>53</v>
      </c>
      <c r="L26" s="31">
        <v>0.7</v>
      </c>
      <c r="M26" s="31">
        <v>8.14</v>
      </c>
      <c r="N26" s="32">
        <v>0.497</v>
      </c>
      <c r="O26" s="31">
        <v>6.6577160493827156E-2</v>
      </c>
      <c r="P26" s="32">
        <v>4.064969135802469E-3</v>
      </c>
      <c r="Q26" s="25"/>
      <c r="R26" s="24"/>
      <c r="S26" s="24"/>
      <c r="T26" s="24"/>
    </row>
    <row r="27" spans="1:24" x14ac:dyDescent="0.25">
      <c r="A27" s="28" t="s">
        <v>27</v>
      </c>
      <c r="B27" s="29">
        <v>2015</v>
      </c>
      <c r="C27" s="30">
        <v>42384</v>
      </c>
      <c r="D27" s="29">
        <v>1970</v>
      </c>
      <c r="E27" s="29">
        <v>5538</v>
      </c>
      <c r="F27" s="28" t="s">
        <v>20</v>
      </c>
      <c r="G27" s="28" t="s">
        <v>42</v>
      </c>
      <c r="H27" s="28" t="s">
        <v>18</v>
      </c>
      <c r="I27" s="29">
        <v>2015</v>
      </c>
      <c r="J27" s="29">
        <v>200</v>
      </c>
      <c r="K27" s="29">
        <v>65</v>
      </c>
      <c r="L27" s="31">
        <v>0.7</v>
      </c>
      <c r="M27" s="31">
        <v>2.74</v>
      </c>
      <c r="N27" s="32">
        <v>8.0000000000000002E-3</v>
      </c>
      <c r="O27" s="31">
        <v>2.7484567901234568E-2</v>
      </c>
      <c r="P27" s="32">
        <v>8.0246913580246911E-5</v>
      </c>
      <c r="Q27" s="25">
        <f>O26-O27</f>
        <v>3.9092592592592589E-2</v>
      </c>
      <c r="R27" s="24">
        <f>P26-P27</f>
        <v>3.984722222222222E-3</v>
      </c>
      <c r="S27" s="38">
        <f>Q27/365</f>
        <v>1.0710299340436325E-4</v>
      </c>
      <c r="T27" s="38">
        <f>R27/365</f>
        <v>1.0917047184170471E-5</v>
      </c>
      <c r="U27" s="38">
        <f>T27*0.92</f>
        <v>1.0043683409436835E-5</v>
      </c>
      <c r="V27" s="25">
        <f>LOOKUP(H27,'Load Factor Adjustment'!$A$32:$A$36,'Load Factor Adjustment'!$D$32:$D$36)</f>
        <v>0.68571428571428572</v>
      </c>
      <c r="W27" s="38">
        <f>S27*V27</f>
        <v>7.3442052620134804E-5</v>
      </c>
      <c r="X27" s="38">
        <f>U27*V27</f>
        <v>6.8870971950424014E-6</v>
      </c>
    </row>
    <row r="28" spans="1:24" x14ac:dyDescent="0.25">
      <c r="A28" s="28" t="s">
        <v>27</v>
      </c>
      <c r="B28" s="29">
        <v>2015</v>
      </c>
      <c r="C28" s="30"/>
      <c r="D28" s="29">
        <v>1971</v>
      </c>
      <c r="E28" s="29">
        <v>5535</v>
      </c>
      <c r="F28" s="28" t="s">
        <v>17</v>
      </c>
      <c r="G28" s="28" t="s">
        <v>19</v>
      </c>
      <c r="H28" s="28" t="s">
        <v>18</v>
      </c>
      <c r="I28" s="29">
        <v>1974</v>
      </c>
      <c r="J28" s="29">
        <v>600</v>
      </c>
      <c r="K28" s="29">
        <v>98</v>
      </c>
      <c r="L28" s="31">
        <v>0.7</v>
      </c>
      <c r="M28" s="31">
        <v>12.09</v>
      </c>
      <c r="N28" s="32">
        <v>0.60499999999999998</v>
      </c>
      <c r="O28" s="31">
        <v>0.54852777777777773</v>
      </c>
      <c r="P28" s="32">
        <v>2.7449074074074074E-2</v>
      </c>
      <c r="Q28" s="25"/>
      <c r="R28" s="24"/>
      <c r="S28" s="24"/>
      <c r="T28" s="24"/>
    </row>
    <row r="29" spans="1:24" x14ac:dyDescent="0.25">
      <c r="A29" s="28" t="s">
        <v>27</v>
      </c>
      <c r="B29" s="29">
        <v>2015</v>
      </c>
      <c r="C29" s="30">
        <v>42380</v>
      </c>
      <c r="D29" s="29">
        <v>1971</v>
      </c>
      <c r="E29" s="29">
        <v>5536</v>
      </c>
      <c r="F29" s="28" t="s">
        <v>20</v>
      </c>
      <c r="G29" s="28" t="s">
        <v>33</v>
      </c>
      <c r="H29" s="28" t="s">
        <v>18</v>
      </c>
      <c r="I29" s="29">
        <v>2014</v>
      </c>
      <c r="J29" s="29">
        <v>600</v>
      </c>
      <c r="K29" s="29">
        <v>99</v>
      </c>
      <c r="L29" s="31">
        <v>0.7</v>
      </c>
      <c r="M29" s="31">
        <v>2.14</v>
      </c>
      <c r="N29" s="32">
        <v>8.0000000000000002E-3</v>
      </c>
      <c r="O29" s="31">
        <v>9.8083333333333328E-2</v>
      </c>
      <c r="P29" s="32">
        <v>3.6666666666666667E-4</v>
      </c>
      <c r="Q29" s="25">
        <f>O28-O29</f>
        <v>0.45044444444444443</v>
      </c>
      <c r="R29" s="24">
        <f>P28-P29</f>
        <v>2.7082407407407406E-2</v>
      </c>
      <c r="S29" s="38">
        <f>Q29/365</f>
        <v>1.2340943683409437E-3</v>
      </c>
      <c r="T29" s="38">
        <f>R29/365</f>
        <v>7.4198376458650423E-5</v>
      </c>
      <c r="U29" s="38">
        <f>T29*0.92</f>
        <v>6.8262506341958397E-5</v>
      </c>
      <c r="V29" s="25">
        <f>LOOKUP(H29,'Load Factor Adjustment'!$A$32:$A$36,'Load Factor Adjustment'!$D$32:$D$36)</f>
        <v>0.68571428571428572</v>
      </c>
      <c r="W29" s="38">
        <f>S29*V29</f>
        <v>8.4623613829093284E-4</v>
      </c>
      <c r="X29" s="38">
        <f>U29*V29</f>
        <v>4.6808575777342901E-5</v>
      </c>
    </row>
    <row r="30" spans="1:24" x14ac:dyDescent="0.25">
      <c r="A30" s="28" t="s">
        <v>27</v>
      </c>
      <c r="B30" s="29">
        <v>2015</v>
      </c>
      <c r="C30" s="30"/>
      <c r="D30" s="29">
        <v>1975</v>
      </c>
      <c r="E30" s="29">
        <v>5529</v>
      </c>
      <c r="F30" s="28" t="s">
        <v>17</v>
      </c>
      <c r="G30" s="28" t="s">
        <v>19</v>
      </c>
      <c r="H30" s="28" t="s">
        <v>18</v>
      </c>
      <c r="I30" s="29">
        <v>1996</v>
      </c>
      <c r="J30" s="29">
        <v>2000</v>
      </c>
      <c r="K30" s="29">
        <v>95</v>
      </c>
      <c r="L30" s="31">
        <v>0.7</v>
      </c>
      <c r="M30" s="31">
        <v>8.14</v>
      </c>
      <c r="N30" s="32">
        <v>0.497</v>
      </c>
      <c r="O30" s="31">
        <v>1.1933641975308642</v>
      </c>
      <c r="P30" s="32">
        <v>7.2862654320987652E-2</v>
      </c>
      <c r="Q30" s="25"/>
      <c r="R30" s="24"/>
      <c r="S30" s="24"/>
      <c r="T30" s="24"/>
    </row>
    <row r="31" spans="1:24" x14ac:dyDescent="0.25">
      <c r="A31" s="28" t="s">
        <v>27</v>
      </c>
      <c r="B31" s="29">
        <v>2015</v>
      </c>
      <c r="C31" s="30">
        <v>42376</v>
      </c>
      <c r="D31" s="29">
        <v>1975</v>
      </c>
      <c r="E31" s="29">
        <v>5530</v>
      </c>
      <c r="F31" s="28" t="s">
        <v>20</v>
      </c>
      <c r="G31" s="28" t="s">
        <v>21</v>
      </c>
      <c r="H31" s="28" t="s">
        <v>18</v>
      </c>
      <c r="I31" s="29">
        <v>2015</v>
      </c>
      <c r="J31" s="29">
        <v>2000</v>
      </c>
      <c r="K31" s="29">
        <v>112</v>
      </c>
      <c r="L31" s="31">
        <v>0.7</v>
      </c>
      <c r="M31" s="31">
        <v>2.3199999999999998</v>
      </c>
      <c r="N31" s="32">
        <v>0.112</v>
      </c>
      <c r="O31" s="31">
        <v>0.40098765432098765</v>
      </c>
      <c r="P31" s="32">
        <v>1.9358024691358024E-2</v>
      </c>
      <c r="Q31" s="25">
        <f>O30-O31</f>
        <v>0.7923765432098766</v>
      </c>
      <c r="R31" s="24">
        <f>P30-P31</f>
        <v>5.3504629629629624E-2</v>
      </c>
      <c r="S31" s="38">
        <f>Q31/365</f>
        <v>2.1708946389311689E-3</v>
      </c>
      <c r="T31" s="38">
        <f>R31/365</f>
        <v>1.465880263825469E-4</v>
      </c>
      <c r="U31" s="38">
        <f>T31*0.92</f>
        <v>1.3486098427194316E-4</v>
      </c>
      <c r="V31" s="25">
        <f>LOOKUP(H31,'Load Factor Adjustment'!$A$32:$A$36,'Load Factor Adjustment'!$D$32:$D$36)</f>
        <v>0.68571428571428572</v>
      </c>
      <c r="W31" s="38">
        <f>S31*V31</f>
        <v>1.4886134666956586E-3</v>
      </c>
      <c r="X31" s="38">
        <f>U31*V31</f>
        <v>9.2476103500761022E-5</v>
      </c>
    </row>
    <row r="32" spans="1:24" x14ac:dyDescent="0.25">
      <c r="A32" s="28" t="s">
        <v>27</v>
      </c>
      <c r="B32" s="29">
        <v>2015</v>
      </c>
      <c r="C32" s="30"/>
      <c r="D32" s="29">
        <v>1976</v>
      </c>
      <c r="E32" s="29">
        <v>5575</v>
      </c>
      <c r="F32" s="28" t="s">
        <v>17</v>
      </c>
      <c r="G32" s="28" t="s">
        <v>19</v>
      </c>
      <c r="H32" s="28" t="s">
        <v>18</v>
      </c>
      <c r="I32" s="29">
        <v>1987</v>
      </c>
      <c r="J32" s="29">
        <v>350</v>
      </c>
      <c r="K32" s="29">
        <v>81</v>
      </c>
      <c r="L32" s="31">
        <v>0.7</v>
      </c>
      <c r="M32" s="31">
        <v>12.09</v>
      </c>
      <c r="N32" s="32">
        <v>0.60499999999999998</v>
      </c>
      <c r="O32" s="31">
        <v>0.26446874999999997</v>
      </c>
      <c r="P32" s="32">
        <v>1.3234374999999998E-2</v>
      </c>
      <c r="Q32" s="25"/>
      <c r="R32" s="24"/>
      <c r="S32" s="24"/>
      <c r="T32" s="24"/>
    </row>
    <row r="33" spans="1:24" x14ac:dyDescent="0.25">
      <c r="A33" s="28" t="s">
        <v>27</v>
      </c>
      <c r="B33" s="29">
        <v>2015</v>
      </c>
      <c r="C33" s="30">
        <v>42391</v>
      </c>
      <c r="D33" s="29">
        <v>1976</v>
      </c>
      <c r="E33" s="29">
        <v>5576</v>
      </c>
      <c r="F33" s="28" t="s">
        <v>20</v>
      </c>
      <c r="G33" s="28" t="s">
        <v>33</v>
      </c>
      <c r="H33" s="28" t="s">
        <v>18</v>
      </c>
      <c r="I33" s="29">
        <v>2014</v>
      </c>
      <c r="J33" s="29">
        <v>350</v>
      </c>
      <c r="K33" s="29">
        <v>100</v>
      </c>
      <c r="L33" s="31">
        <v>0.7</v>
      </c>
      <c r="M33" s="31">
        <v>2.15</v>
      </c>
      <c r="N33" s="32">
        <v>8.0000000000000002E-3</v>
      </c>
      <c r="O33" s="31">
        <v>5.8063271604938273E-2</v>
      </c>
      <c r="P33" s="32">
        <v>2.1604938271604939E-4</v>
      </c>
      <c r="Q33" s="25">
        <f>O32-O33</f>
        <v>0.20640547839506171</v>
      </c>
      <c r="R33" s="24">
        <f>P32-P33</f>
        <v>1.3018325617283949E-2</v>
      </c>
      <c r="S33" s="38">
        <f>Q33/365</f>
        <v>5.654944613563335E-4</v>
      </c>
      <c r="T33" s="38">
        <f>R33/365</f>
        <v>3.5666645526805336E-5</v>
      </c>
      <c r="U33" s="38">
        <f>T33*0.92</f>
        <v>3.2813313884660911E-5</v>
      </c>
      <c r="V33" s="25">
        <f>LOOKUP(H33,'Load Factor Adjustment'!$A$32:$A$36,'Load Factor Adjustment'!$D$32:$D$36)</f>
        <v>0.68571428571428572</v>
      </c>
      <c r="W33" s="38">
        <f>S33*V33</f>
        <v>3.8776763064434297E-4</v>
      </c>
      <c r="X33" s="38">
        <f>U33*V33</f>
        <v>2.2500558092338912E-5</v>
      </c>
    </row>
    <row r="34" spans="1:24" x14ac:dyDescent="0.25">
      <c r="A34" s="28" t="s">
        <v>27</v>
      </c>
      <c r="B34" s="29">
        <v>2015</v>
      </c>
      <c r="C34" s="30"/>
      <c r="D34" s="29">
        <v>1977</v>
      </c>
      <c r="E34" s="29">
        <v>5573</v>
      </c>
      <c r="F34" s="28" t="s">
        <v>17</v>
      </c>
      <c r="G34" s="28" t="s">
        <v>19</v>
      </c>
      <c r="H34" s="28" t="s">
        <v>18</v>
      </c>
      <c r="I34" s="29">
        <v>1979</v>
      </c>
      <c r="J34" s="29">
        <v>350</v>
      </c>
      <c r="K34" s="29">
        <v>122</v>
      </c>
      <c r="L34" s="31">
        <v>0.7</v>
      </c>
      <c r="M34" s="31">
        <v>11.16</v>
      </c>
      <c r="N34" s="32">
        <v>0.39600000000000002</v>
      </c>
      <c r="O34" s="31">
        <v>0.36769444444444438</v>
      </c>
      <c r="P34" s="32">
        <v>1.3047222222222222E-2</v>
      </c>
      <c r="Q34" s="25"/>
      <c r="R34" s="24"/>
      <c r="S34" s="24"/>
      <c r="T34" s="24"/>
    </row>
    <row r="35" spans="1:24" x14ac:dyDescent="0.25">
      <c r="A35" s="28" t="s">
        <v>27</v>
      </c>
      <c r="B35" s="29">
        <v>2015</v>
      </c>
      <c r="C35" s="30">
        <v>42391</v>
      </c>
      <c r="D35" s="29">
        <v>1977</v>
      </c>
      <c r="E35" s="29">
        <v>5574</v>
      </c>
      <c r="F35" s="28" t="s">
        <v>20</v>
      </c>
      <c r="G35" s="28" t="s">
        <v>33</v>
      </c>
      <c r="H35" s="28" t="s">
        <v>18</v>
      </c>
      <c r="I35" s="29">
        <v>2014</v>
      </c>
      <c r="J35" s="29">
        <v>350</v>
      </c>
      <c r="K35" s="29">
        <v>99</v>
      </c>
      <c r="L35" s="31">
        <v>0.7</v>
      </c>
      <c r="M35" s="31">
        <v>2.14</v>
      </c>
      <c r="N35" s="32">
        <v>8.0000000000000002E-3</v>
      </c>
      <c r="O35" s="31">
        <v>5.7215277777777775E-2</v>
      </c>
      <c r="P35" s="32">
        <v>2.1388888888888892E-4</v>
      </c>
      <c r="Q35" s="25">
        <f>O34-O35</f>
        <v>0.31047916666666658</v>
      </c>
      <c r="R35" s="24">
        <f>P34-P35</f>
        <v>1.2833333333333334E-2</v>
      </c>
      <c r="S35" s="38">
        <f>Q35/365</f>
        <v>8.5062785388127836E-4</v>
      </c>
      <c r="T35" s="38">
        <f>R35/365</f>
        <v>3.5159817351598174E-5</v>
      </c>
      <c r="U35" s="38">
        <f>T35*0.92</f>
        <v>3.2347031963470323E-5</v>
      </c>
      <c r="V35" s="25">
        <f>LOOKUP(H35,'Load Factor Adjustment'!$A$32:$A$36,'Load Factor Adjustment'!$D$32:$D$36)</f>
        <v>0.68571428571428572</v>
      </c>
      <c r="W35" s="38">
        <f>S35*V35</f>
        <v>5.8328767123287661E-4</v>
      </c>
      <c r="X35" s="38">
        <f>U35*V35</f>
        <v>2.2180821917808222E-5</v>
      </c>
    </row>
    <row r="36" spans="1:24" x14ac:dyDescent="0.25">
      <c r="A36" s="28" t="s">
        <v>27</v>
      </c>
      <c r="B36" s="29">
        <v>2014</v>
      </c>
      <c r="C36" s="30"/>
      <c r="D36" s="29">
        <v>1978</v>
      </c>
      <c r="E36" s="29">
        <v>5571</v>
      </c>
      <c r="F36" s="28" t="s">
        <v>17</v>
      </c>
      <c r="G36" s="28" t="s">
        <v>19</v>
      </c>
      <c r="H36" s="28" t="s">
        <v>18</v>
      </c>
      <c r="I36" s="29">
        <v>1977</v>
      </c>
      <c r="J36" s="29">
        <v>200</v>
      </c>
      <c r="K36" s="29">
        <v>50</v>
      </c>
      <c r="L36" s="31">
        <v>0.7</v>
      </c>
      <c r="M36" s="31">
        <v>12.09</v>
      </c>
      <c r="N36" s="32">
        <v>0.60499999999999998</v>
      </c>
      <c r="O36" s="31">
        <v>9.3287037037037043E-2</v>
      </c>
      <c r="P36" s="32">
        <v>4.66820987654321E-3</v>
      </c>
      <c r="Q36" s="25"/>
      <c r="R36" s="24"/>
      <c r="S36" s="24"/>
      <c r="T36" s="24"/>
    </row>
    <row r="37" spans="1:24" x14ac:dyDescent="0.25">
      <c r="A37" s="28" t="s">
        <v>27</v>
      </c>
      <c r="B37" s="29">
        <v>2014</v>
      </c>
      <c r="C37" s="30">
        <v>42391</v>
      </c>
      <c r="D37" s="29">
        <v>1978</v>
      </c>
      <c r="E37" s="29">
        <v>5572</v>
      </c>
      <c r="F37" s="28" t="s">
        <v>20</v>
      </c>
      <c r="G37" s="28" t="s">
        <v>42</v>
      </c>
      <c r="H37" s="28" t="s">
        <v>18</v>
      </c>
      <c r="I37" s="29">
        <v>2015</v>
      </c>
      <c r="J37" s="29">
        <v>200</v>
      </c>
      <c r="K37" s="29">
        <v>57</v>
      </c>
      <c r="L37" s="31">
        <v>0.7</v>
      </c>
      <c r="M37" s="31">
        <v>2.74</v>
      </c>
      <c r="N37" s="32">
        <v>8.0000000000000002E-3</v>
      </c>
      <c r="O37" s="31">
        <v>2.410185185185185E-2</v>
      </c>
      <c r="P37" s="32">
        <v>7.0370370370370365E-5</v>
      </c>
      <c r="Q37" s="25">
        <f>O36-O37</f>
        <v>6.9185185185185197E-2</v>
      </c>
      <c r="R37" s="24">
        <f>P36-P37</f>
        <v>4.59783950617284E-3</v>
      </c>
      <c r="S37" s="38">
        <f>Q37/365</f>
        <v>1.8954845256215121E-4</v>
      </c>
      <c r="T37" s="38">
        <f>R37/365</f>
        <v>1.2596820564857096E-5</v>
      </c>
      <c r="U37" s="38">
        <f>T37*0.92</f>
        <v>1.1589074919668529E-5</v>
      </c>
      <c r="V37" s="25">
        <f>LOOKUP(H37,'Load Factor Adjustment'!$A$32:$A$36,'Load Factor Adjustment'!$D$32:$D$36)</f>
        <v>0.68571428571428572</v>
      </c>
      <c r="W37" s="38">
        <f>S37*V37</f>
        <v>1.299760817569037E-4</v>
      </c>
      <c r="X37" s="38">
        <f>U37*V37</f>
        <v>7.9467942306298481E-6</v>
      </c>
    </row>
    <row r="38" spans="1:24" x14ac:dyDescent="0.25">
      <c r="A38" s="28" t="s">
        <v>27</v>
      </c>
      <c r="B38" s="29">
        <v>2015</v>
      </c>
      <c r="C38" s="30"/>
      <c r="D38" s="29">
        <v>1979</v>
      </c>
      <c r="E38" s="29">
        <v>5577</v>
      </c>
      <c r="F38" s="28" t="s">
        <v>17</v>
      </c>
      <c r="G38" s="28" t="s">
        <v>19</v>
      </c>
      <c r="H38" s="28" t="s">
        <v>18</v>
      </c>
      <c r="I38" s="29">
        <v>1964</v>
      </c>
      <c r="J38" s="29">
        <v>100</v>
      </c>
      <c r="K38" s="29">
        <v>58</v>
      </c>
      <c r="L38" s="31">
        <v>0.7</v>
      </c>
      <c r="M38" s="31">
        <v>12.09</v>
      </c>
      <c r="N38" s="32">
        <v>0.60499999999999998</v>
      </c>
      <c r="O38" s="31">
        <v>5.4106481481481478E-2</v>
      </c>
      <c r="P38" s="32">
        <v>2.7075617283950615E-3</v>
      </c>
      <c r="Q38" s="25"/>
      <c r="R38" s="24"/>
      <c r="S38" s="24"/>
      <c r="T38" s="24"/>
    </row>
    <row r="39" spans="1:24" x14ac:dyDescent="0.25">
      <c r="A39" s="28" t="s">
        <v>27</v>
      </c>
      <c r="B39" s="29">
        <v>2015</v>
      </c>
      <c r="C39" s="30">
        <v>42391</v>
      </c>
      <c r="D39" s="29">
        <v>1979</v>
      </c>
      <c r="E39" s="29">
        <v>5578</v>
      </c>
      <c r="F39" s="28" t="s">
        <v>20</v>
      </c>
      <c r="G39" s="28" t="s">
        <v>42</v>
      </c>
      <c r="H39" s="28" t="s">
        <v>18</v>
      </c>
      <c r="I39" s="29">
        <v>2015</v>
      </c>
      <c r="J39" s="29">
        <v>100</v>
      </c>
      <c r="K39" s="29">
        <v>72</v>
      </c>
      <c r="L39" s="31">
        <v>0.7</v>
      </c>
      <c r="M39" s="31">
        <v>2.74</v>
      </c>
      <c r="N39" s="32">
        <v>8.0000000000000002E-3</v>
      </c>
      <c r="O39" s="31">
        <v>1.522222222222222E-2</v>
      </c>
      <c r="P39" s="32">
        <v>4.4444444444444447E-5</v>
      </c>
      <c r="Q39" s="25">
        <f>O38-O39</f>
        <v>3.8884259259259257E-2</v>
      </c>
      <c r="R39" s="24">
        <f>P38-P39</f>
        <v>2.6631172839506169E-3</v>
      </c>
      <c r="S39" s="38">
        <f>Q39/365</f>
        <v>1.065322171486555E-4</v>
      </c>
      <c r="T39" s="38">
        <f>R39/365</f>
        <v>7.2962117368510055E-6</v>
      </c>
      <c r="U39" s="38">
        <f>T39*0.92</f>
        <v>6.7125147979029252E-6</v>
      </c>
      <c r="V39" s="25">
        <f>LOOKUP(H39,'Load Factor Adjustment'!$A$32:$A$36,'Load Factor Adjustment'!$D$32:$D$36)</f>
        <v>0.68571428571428572</v>
      </c>
      <c r="W39" s="38">
        <f>S39*V39</f>
        <v>7.3050663187649491E-5</v>
      </c>
      <c r="X39" s="38">
        <f>U39*V39</f>
        <v>4.6028672899905769E-6</v>
      </c>
    </row>
    <row r="40" spans="1:24" x14ac:dyDescent="0.25">
      <c r="A40" s="28" t="s">
        <v>25</v>
      </c>
      <c r="B40" s="29">
        <v>2015</v>
      </c>
      <c r="C40" s="30"/>
      <c r="D40" s="29">
        <v>1980</v>
      </c>
      <c r="E40" s="29">
        <v>5583</v>
      </c>
      <c r="F40" s="28" t="s">
        <v>17</v>
      </c>
      <c r="G40" s="28" t="s">
        <v>19</v>
      </c>
      <c r="H40" s="28" t="s">
        <v>18</v>
      </c>
      <c r="I40" s="29">
        <v>1977</v>
      </c>
      <c r="J40" s="29">
        <v>600</v>
      </c>
      <c r="K40" s="29">
        <v>151</v>
      </c>
      <c r="L40" s="31">
        <v>0.7</v>
      </c>
      <c r="M40" s="31">
        <v>11.16</v>
      </c>
      <c r="N40" s="32">
        <v>0.39600000000000002</v>
      </c>
      <c r="O40" s="31">
        <v>0.78016666666666656</v>
      </c>
      <c r="P40" s="32">
        <v>2.7683333333333338E-2</v>
      </c>
      <c r="Q40" s="25"/>
      <c r="R40" s="24"/>
      <c r="S40" s="24"/>
      <c r="T40" s="24"/>
    </row>
    <row r="41" spans="1:24" x14ac:dyDescent="0.25">
      <c r="A41" s="28" t="s">
        <v>25</v>
      </c>
      <c r="B41" s="29">
        <v>2015</v>
      </c>
      <c r="C41" s="30">
        <v>42395</v>
      </c>
      <c r="D41" s="29">
        <v>1980</v>
      </c>
      <c r="E41" s="29">
        <v>5584</v>
      </c>
      <c r="F41" s="28" t="s">
        <v>20</v>
      </c>
      <c r="G41" s="28" t="s">
        <v>42</v>
      </c>
      <c r="H41" s="28" t="s">
        <v>18</v>
      </c>
      <c r="I41" s="29">
        <v>2015</v>
      </c>
      <c r="J41" s="29">
        <v>600</v>
      </c>
      <c r="K41" s="29">
        <v>155</v>
      </c>
      <c r="L41" s="31">
        <v>0.7</v>
      </c>
      <c r="M41" s="31">
        <v>0.26</v>
      </c>
      <c r="N41" s="32">
        <v>8.0000000000000002E-3</v>
      </c>
      <c r="O41" s="31">
        <v>1.8657407407407407E-2</v>
      </c>
      <c r="P41" s="32">
        <v>5.7407407407407407E-4</v>
      </c>
      <c r="Q41" s="25">
        <f>O40-O41</f>
        <v>0.76150925925925916</v>
      </c>
      <c r="R41" s="24">
        <f>P40-P41</f>
        <v>2.7109259259259263E-2</v>
      </c>
      <c r="S41" s="38">
        <f>Q41/365</f>
        <v>2.0863267376966003E-3</v>
      </c>
      <c r="T41" s="38">
        <f>R41/365</f>
        <v>7.4271943176052783E-5</v>
      </c>
      <c r="U41" s="38">
        <f>T41*0.92</f>
        <v>6.8330187721968563E-5</v>
      </c>
      <c r="V41" s="25">
        <f>LOOKUP(H41,'Load Factor Adjustment'!$A$32:$A$36,'Load Factor Adjustment'!$D$32:$D$36)</f>
        <v>0.68571428571428572</v>
      </c>
      <c r="W41" s="38">
        <f>S41*V41</f>
        <v>1.4306240487062401E-3</v>
      </c>
      <c r="X41" s="38">
        <f>U41*V41</f>
        <v>4.6854985866492726E-5</v>
      </c>
    </row>
    <row r="42" spans="1:24" x14ac:dyDescent="0.25">
      <c r="A42" s="28" t="s">
        <v>25</v>
      </c>
      <c r="B42" s="29">
        <v>2015</v>
      </c>
      <c r="C42" s="30"/>
      <c r="D42" s="29">
        <v>1981</v>
      </c>
      <c r="E42" s="29">
        <v>5581</v>
      </c>
      <c r="F42" s="28" t="s">
        <v>17</v>
      </c>
      <c r="G42" s="28" t="s">
        <v>19</v>
      </c>
      <c r="H42" s="28" t="s">
        <v>18</v>
      </c>
      <c r="I42" s="29">
        <v>1967</v>
      </c>
      <c r="J42" s="29">
        <v>500</v>
      </c>
      <c r="K42" s="29">
        <v>130</v>
      </c>
      <c r="L42" s="31">
        <v>0.7</v>
      </c>
      <c r="M42" s="31">
        <v>13.02</v>
      </c>
      <c r="N42" s="32">
        <v>0.55400000000000005</v>
      </c>
      <c r="O42" s="31">
        <v>0.65300925925925923</v>
      </c>
      <c r="P42" s="32">
        <v>2.7785493827160494E-2</v>
      </c>
      <c r="Q42" s="25"/>
      <c r="R42" s="24"/>
      <c r="S42" s="24"/>
      <c r="T42" s="24"/>
    </row>
    <row r="43" spans="1:24" x14ac:dyDescent="0.25">
      <c r="A43" s="28" t="s">
        <v>25</v>
      </c>
      <c r="B43" s="29">
        <v>2015</v>
      </c>
      <c r="C43" s="30">
        <v>42396</v>
      </c>
      <c r="D43" s="29">
        <v>1981</v>
      </c>
      <c r="E43" s="29">
        <v>5582</v>
      </c>
      <c r="F43" s="28" t="s">
        <v>20</v>
      </c>
      <c r="G43" s="28" t="s">
        <v>33</v>
      </c>
      <c r="H43" s="28" t="s">
        <v>18</v>
      </c>
      <c r="I43" s="29">
        <v>2015</v>
      </c>
      <c r="J43" s="29">
        <v>500</v>
      </c>
      <c r="K43" s="29">
        <v>125</v>
      </c>
      <c r="L43" s="31">
        <v>0.7</v>
      </c>
      <c r="M43" s="31">
        <v>2.15</v>
      </c>
      <c r="N43" s="32">
        <v>8.0000000000000002E-3</v>
      </c>
      <c r="O43" s="31">
        <v>0.10368441358024691</v>
      </c>
      <c r="P43" s="32">
        <v>3.8580246913580245E-4</v>
      </c>
      <c r="Q43" s="25">
        <f>O42-O43</f>
        <v>0.5493248456790123</v>
      </c>
      <c r="R43" s="24">
        <f>P42-P43</f>
        <v>2.739969135802469E-2</v>
      </c>
      <c r="S43" s="38">
        <f>Q43/365</f>
        <v>1.5049995772027733E-3</v>
      </c>
      <c r="T43" s="38">
        <f>R43/365</f>
        <v>7.506764755623203E-5</v>
      </c>
      <c r="U43" s="38">
        <f>T43*0.92</f>
        <v>6.9062235751733467E-5</v>
      </c>
      <c r="V43" s="25">
        <f>LOOKUP(H43,'Load Factor Adjustment'!$A$32:$A$36,'Load Factor Adjustment'!$D$32:$D$36)</f>
        <v>0.68571428571428572</v>
      </c>
      <c r="W43" s="38">
        <f>S43*V43</f>
        <v>1.0319997100819017E-3</v>
      </c>
      <c r="X43" s="38">
        <f>U43*V43</f>
        <v>4.7356961658331517E-5</v>
      </c>
    </row>
    <row r="44" spans="1:24" x14ac:dyDescent="0.25">
      <c r="A44" s="28" t="s">
        <v>25</v>
      </c>
      <c r="B44" s="29">
        <v>2015</v>
      </c>
      <c r="C44" s="30"/>
      <c r="D44" s="29">
        <v>1982</v>
      </c>
      <c r="E44" s="29">
        <v>5579</v>
      </c>
      <c r="F44" s="28" t="s">
        <v>17</v>
      </c>
      <c r="G44" s="28" t="s">
        <v>19</v>
      </c>
      <c r="H44" s="28" t="s">
        <v>18</v>
      </c>
      <c r="I44" s="29">
        <v>1947</v>
      </c>
      <c r="J44" s="29">
        <v>450</v>
      </c>
      <c r="K44" s="29">
        <v>113</v>
      </c>
      <c r="L44" s="31">
        <v>0.7</v>
      </c>
      <c r="M44" s="31">
        <v>12.09</v>
      </c>
      <c r="N44" s="32">
        <v>0.60499999999999998</v>
      </c>
      <c r="O44" s="31">
        <v>0.47436458333333331</v>
      </c>
      <c r="P44" s="32">
        <v>2.3737847222222219E-2</v>
      </c>
      <c r="Q44" s="25"/>
      <c r="R44" s="24"/>
      <c r="S44" s="24"/>
      <c r="T44" s="24"/>
    </row>
    <row r="45" spans="1:24" x14ac:dyDescent="0.25">
      <c r="A45" s="28" t="s">
        <v>25</v>
      </c>
      <c r="B45" s="29">
        <v>2015</v>
      </c>
      <c r="C45" s="30">
        <v>42396</v>
      </c>
      <c r="D45" s="29">
        <v>1982</v>
      </c>
      <c r="E45" s="29">
        <v>5580</v>
      </c>
      <c r="F45" s="28" t="s">
        <v>20</v>
      </c>
      <c r="G45" s="28" t="s">
        <v>33</v>
      </c>
      <c r="H45" s="28" t="s">
        <v>18</v>
      </c>
      <c r="I45" s="29">
        <v>2015</v>
      </c>
      <c r="J45" s="29">
        <v>450</v>
      </c>
      <c r="K45" s="29">
        <v>115</v>
      </c>
      <c r="L45" s="31">
        <v>0.7</v>
      </c>
      <c r="M45" s="31">
        <v>2.15</v>
      </c>
      <c r="N45" s="32">
        <v>8.0000000000000002E-3</v>
      </c>
      <c r="O45" s="31">
        <v>8.5850694444444445E-2</v>
      </c>
      <c r="P45" s="32">
        <v>3.1944444444444441E-4</v>
      </c>
      <c r="Q45" s="25">
        <f>O44-O45</f>
        <v>0.38851388888888888</v>
      </c>
      <c r="R45" s="24">
        <f>P44-P45</f>
        <v>2.3418402777777774E-2</v>
      </c>
      <c r="S45" s="38">
        <f>Q45/365</f>
        <v>1.0644216133942161E-3</v>
      </c>
      <c r="T45" s="38">
        <f>R45/365</f>
        <v>6.4160007610350063E-5</v>
      </c>
      <c r="U45" s="38">
        <f>T45*0.92</f>
        <v>5.9027207001522059E-5</v>
      </c>
      <c r="V45" s="25">
        <f>LOOKUP(H45,'Load Factor Adjustment'!$A$32:$A$36,'Load Factor Adjustment'!$D$32:$D$36)</f>
        <v>0.68571428571428572</v>
      </c>
      <c r="W45" s="38">
        <f>S45*V45</f>
        <v>7.2988910632746252E-4</v>
      </c>
      <c r="X45" s="38">
        <f>U45*V45</f>
        <v>4.0475799086757987E-5</v>
      </c>
    </row>
    <row r="46" spans="1:24" x14ac:dyDescent="0.25">
      <c r="A46" s="28" t="s">
        <v>25</v>
      </c>
      <c r="B46" s="29">
        <v>2014</v>
      </c>
      <c r="C46" s="30"/>
      <c r="D46" s="29">
        <v>1983</v>
      </c>
      <c r="E46" s="29">
        <v>5589</v>
      </c>
      <c r="F46" s="28" t="s">
        <v>17</v>
      </c>
      <c r="G46" s="28" t="s">
        <v>19</v>
      </c>
      <c r="H46" s="28" t="s">
        <v>18</v>
      </c>
      <c r="I46" s="29">
        <v>1967</v>
      </c>
      <c r="J46" s="29">
        <v>800</v>
      </c>
      <c r="K46" s="29">
        <v>113</v>
      </c>
      <c r="L46" s="31">
        <v>0.7</v>
      </c>
      <c r="M46" s="31">
        <v>12.09</v>
      </c>
      <c r="N46" s="32">
        <v>0.60499999999999998</v>
      </c>
      <c r="O46" s="31">
        <v>0.84331481481481474</v>
      </c>
      <c r="P46" s="32">
        <v>4.2200617283950609E-2</v>
      </c>
      <c r="Q46" s="25"/>
      <c r="R46" s="24"/>
      <c r="S46" s="24"/>
      <c r="T46" s="24"/>
    </row>
    <row r="47" spans="1:24" x14ac:dyDescent="0.25">
      <c r="A47" s="28" t="s">
        <v>25</v>
      </c>
      <c r="B47" s="29">
        <v>2014</v>
      </c>
      <c r="C47" s="30">
        <v>42416</v>
      </c>
      <c r="D47" s="29">
        <v>1983</v>
      </c>
      <c r="E47" s="29">
        <v>5590</v>
      </c>
      <c r="F47" s="28" t="s">
        <v>20</v>
      </c>
      <c r="G47" s="28" t="s">
        <v>42</v>
      </c>
      <c r="H47" s="28" t="s">
        <v>18</v>
      </c>
      <c r="I47" s="29">
        <v>2015</v>
      </c>
      <c r="J47" s="29">
        <v>800</v>
      </c>
      <c r="K47" s="29">
        <v>125</v>
      </c>
      <c r="L47" s="31">
        <v>0.7</v>
      </c>
      <c r="M47" s="31">
        <v>0.26</v>
      </c>
      <c r="N47" s="32">
        <v>8.0000000000000002E-3</v>
      </c>
      <c r="O47" s="31">
        <v>2.0061728395061727E-2</v>
      </c>
      <c r="P47" s="32">
        <v>6.1728395061728394E-4</v>
      </c>
      <c r="Q47" s="25">
        <f>O46-O47</f>
        <v>0.82325308641975303</v>
      </c>
      <c r="R47" s="24">
        <f>P46-P47</f>
        <v>4.1583333333333326E-2</v>
      </c>
      <c r="S47" s="38">
        <f>Q47/365</f>
        <v>2.2554879079993233E-3</v>
      </c>
      <c r="T47" s="38">
        <f>R47/365</f>
        <v>1.1392694063926939E-4</v>
      </c>
      <c r="U47" s="38">
        <f>T47*0.92</f>
        <v>1.0481278538812785E-4</v>
      </c>
      <c r="V47" s="25">
        <f>LOOKUP(H47,'Load Factor Adjustment'!$A$32:$A$36,'Load Factor Adjustment'!$D$32:$D$36)</f>
        <v>0.68571428571428572</v>
      </c>
      <c r="W47" s="38">
        <f>S47*V47</f>
        <v>1.5466202797709645E-3</v>
      </c>
      <c r="X47" s="38">
        <f>U47*V47</f>
        <v>7.1871624266144817E-5</v>
      </c>
    </row>
    <row r="48" spans="1:24" x14ac:dyDescent="0.25">
      <c r="A48" s="28" t="s">
        <v>25</v>
      </c>
      <c r="B48" s="29">
        <v>2015</v>
      </c>
      <c r="C48" s="30"/>
      <c r="D48" s="29">
        <v>1984</v>
      </c>
      <c r="E48" s="29">
        <v>5587</v>
      </c>
      <c r="F48" s="28" t="s">
        <v>17</v>
      </c>
      <c r="G48" s="28" t="s">
        <v>19</v>
      </c>
      <c r="H48" s="28" t="s">
        <v>54</v>
      </c>
      <c r="I48" s="29">
        <v>1985</v>
      </c>
      <c r="J48" s="29">
        <v>1500</v>
      </c>
      <c r="K48" s="29">
        <v>153</v>
      </c>
      <c r="L48" s="31">
        <v>0.51</v>
      </c>
      <c r="M48" s="31">
        <v>10.23</v>
      </c>
      <c r="N48" s="32">
        <v>0.39600000000000002</v>
      </c>
      <c r="O48" s="31">
        <v>1.3198526785714286</v>
      </c>
      <c r="P48" s="32">
        <v>5.109107142857143E-2</v>
      </c>
      <c r="Q48" s="25"/>
      <c r="R48" s="24"/>
      <c r="S48" s="24"/>
      <c r="T48" s="24"/>
    </row>
    <row r="49" spans="1:24" x14ac:dyDescent="0.25">
      <c r="A49" s="28" t="s">
        <v>25</v>
      </c>
      <c r="B49" s="29">
        <v>2015</v>
      </c>
      <c r="C49" s="30">
        <v>42411</v>
      </c>
      <c r="D49" s="29">
        <v>1984</v>
      </c>
      <c r="E49" s="29">
        <v>5588</v>
      </c>
      <c r="F49" s="28" t="s">
        <v>20</v>
      </c>
      <c r="G49" s="28" t="s">
        <v>21</v>
      </c>
      <c r="H49" s="28" t="s">
        <v>54</v>
      </c>
      <c r="I49" s="29">
        <v>2015</v>
      </c>
      <c r="J49" s="29">
        <v>1500</v>
      </c>
      <c r="K49" s="29">
        <v>173</v>
      </c>
      <c r="L49" s="31">
        <v>0.51</v>
      </c>
      <c r="M49" s="31">
        <v>2.3199999999999998</v>
      </c>
      <c r="N49" s="32">
        <v>0.112</v>
      </c>
      <c r="O49" s="31">
        <v>0.33844841269841264</v>
      </c>
      <c r="P49" s="32">
        <v>1.6338888888888889E-2</v>
      </c>
      <c r="Q49" s="25">
        <f>O48-O49</f>
        <v>0.98140426587301599</v>
      </c>
      <c r="R49" s="24">
        <f>P48-P49</f>
        <v>3.4752182539682541E-2</v>
      </c>
      <c r="S49" s="38">
        <f>Q49/365</f>
        <v>2.6887788106110025E-3</v>
      </c>
      <c r="T49" s="38">
        <f>R49/365</f>
        <v>9.5211459012828879E-5</v>
      </c>
      <c r="U49" s="38">
        <f>T49*0.92</f>
        <v>8.759454229180257E-5</v>
      </c>
      <c r="V49" s="25">
        <f>LOOKUP(H49,'Load Factor Adjustment'!$A$32:$A$36,'Load Factor Adjustment'!$D$32:$D$36)</f>
        <v>0.98039215686274506</v>
      </c>
      <c r="W49" s="38">
        <f>S49*V49</f>
        <v>2.6360576574617671E-3</v>
      </c>
      <c r="X49" s="38">
        <f>U49*V49</f>
        <v>8.5877002246865255E-5</v>
      </c>
    </row>
    <row r="50" spans="1:24" x14ac:dyDescent="0.25">
      <c r="A50" s="28" t="s">
        <v>25</v>
      </c>
      <c r="B50" s="29">
        <v>2015</v>
      </c>
      <c r="C50" s="30"/>
      <c r="D50" s="29">
        <v>1985</v>
      </c>
      <c r="E50" s="29">
        <v>5585</v>
      </c>
      <c r="F50" s="28" t="s">
        <v>17</v>
      </c>
      <c r="G50" s="28" t="s">
        <v>19</v>
      </c>
      <c r="H50" s="28" t="s">
        <v>18</v>
      </c>
      <c r="I50" s="29">
        <v>1975</v>
      </c>
      <c r="J50" s="29">
        <v>800</v>
      </c>
      <c r="K50" s="29">
        <v>74</v>
      </c>
      <c r="L50" s="31">
        <v>0.7</v>
      </c>
      <c r="M50" s="31">
        <v>12.09</v>
      </c>
      <c r="N50" s="32">
        <v>0.60499999999999998</v>
      </c>
      <c r="O50" s="31">
        <v>0.55225925925925923</v>
      </c>
      <c r="P50" s="32">
        <v>2.7635802469135801E-2</v>
      </c>
      <c r="Q50" s="25"/>
      <c r="R50" s="24"/>
      <c r="S50" s="24"/>
      <c r="T50" s="24"/>
    </row>
    <row r="51" spans="1:24" x14ac:dyDescent="0.25">
      <c r="A51" s="28" t="s">
        <v>25</v>
      </c>
      <c r="B51" s="29">
        <v>2015</v>
      </c>
      <c r="C51" s="30">
        <v>42411</v>
      </c>
      <c r="D51" s="29">
        <v>1985</v>
      </c>
      <c r="E51" s="29">
        <v>5586</v>
      </c>
      <c r="F51" s="28" t="s">
        <v>20</v>
      </c>
      <c r="G51" s="28" t="s">
        <v>42</v>
      </c>
      <c r="H51" s="28" t="s">
        <v>18</v>
      </c>
      <c r="I51" s="29">
        <v>2015</v>
      </c>
      <c r="J51" s="29">
        <v>800</v>
      </c>
      <c r="K51" s="29">
        <v>84</v>
      </c>
      <c r="L51" s="31">
        <v>0.7</v>
      </c>
      <c r="M51" s="31">
        <v>0.26</v>
      </c>
      <c r="N51" s="32">
        <v>8.0000000000000002E-3</v>
      </c>
      <c r="O51" s="31">
        <v>1.3481481481481481E-2</v>
      </c>
      <c r="P51" s="32">
        <v>4.148148148148148E-4</v>
      </c>
      <c r="Q51" s="25">
        <f>O50-O51</f>
        <v>0.5387777777777778</v>
      </c>
      <c r="R51" s="24">
        <f>P50-P51</f>
        <v>2.7220987654320985E-2</v>
      </c>
      <c r="S51" s="38">
        <f>Q51/365</f>
        <v>1.4761035007610352E-3</v>
      </c>
      <c r="T51" s="38">
        <f>R51/365</f>
        <v>7.4578048368002694E-5</v>
      </c>
      <c r="U51" s="38">
        <f>T51*0.92</f>
        <v>6.8611804498562478E-5</v>
      </c>
      <c r="V51" s="25">
        <f>LOOKUP(H51,'Load Factor Adjustment'!$A$32:$A$36,'Load Factor Adjustment'!$D$32:$D$36)</f>
        <v>0.68571428571428572</v>
      </c>
      <c r="W51" s="38">
        <f>S51*V51</f>
        <v>1.0121852576647097E-3</v>
      </c>
      <c r="X51" s="38">
        <f>U51*V51</f>
        <v>4.7048094513299985E-5</v>
      </c>
    </row>
    <row r="52" spans="1:24" x14ac:dyDescent="0.25">
      <c r="A52" s="28" t="s">
        <v>16</v>
      </c>
      <c r="B52" s="29">
        <v>2015</v>
      </c>
      <c r="C52" s="30"/>
      <c r="D52" s="29">
        <v>1992</v>
      </c>
      <c r="E52" s="29">
        <v>5617</v>
      </c>
      <c r="F52" s="28" t="s">
        <v>17</v>
      </c>
      <c r="G52" s="28" t="s">
        <v>19</v>
      </c>
      <c r="H52" s="28" t="s">
        <v>18</v>
      </c>
      <c r="I52" s="29">
        <v>1969</v>
      </c>
      <c r="J52" s="29">
        <v>750</v>
      </c>
      <c r="K52" s="29">
        <v>122</v>
      </c>
      <c r="L52" s="31">
        <v>0.7</v>
      </c>
      <c r="M52" s="31">
        <v>13.02</v>
      </c>
      <c r="N52" s="32">
        <v>0.55400000000000005</v>
      </c>
      <c r="O52" s="31">
        <v>0.91923611111111114</v>
      </c>
      <c r="P52" s="32">
        <v>3.9113425925925933E-2</v>
      </c>
      <c r="Q52" s="25"/>
      <c r="R52" s="24"/>
      <c r="S52" s="24"/>
      <c r="T52" s="24"/>
    </row>
    <row r="53" spans="1:24" x14ac:dyDescent="0.25">
      <c r="A53" s="28" t="s">
        <v>16</v>
      </c>
      <c r="B53" s="29">
        <v>2015</v>
      </c>
      <c r="C53" s="30">
        <v>42403</v>
      </c>
      <c r="D53" s="29">
        <v>1992</v>
      </c>
      <c r="E53" s="29">
        <v>5618</v>
      </c>
      <c r="F53" s="28" t="s">
        <v>20</v>
      </c>
      <c r="G53" s="28" t="s">
        <v>33</v>
      </c>
      <c r="H53" s="28" t="s">
        <v>18</v>
      </c>
      <c r="I53" s="29">
        <v>2014</v>
      </c>
      <c r="J53" s="29">
        <v>750</v>
      </c>
      <c r="K53" s="29">
        <v>115</v>
      </c>
      <c r="L53" s="31">
        <v>0.7</v>
      </c>
      <c r="M53" s="31">
        <v>2.15</v>
      </c>
      <c r="N53" s="32">
        <v>8.0000000000000002E-3</v>
      </c>
      <c r="O53" s="31">
        <v>0.14308449074074073</v>
      </c>
      <c r="P53" s="32">
        <v>5.3240740740740733E-4</v>
      </c>
      <c r="Q53" s="25">
        <f>O52-O53</f>
        <v>0.77615162037037044</v>
      </c>
      <c r="R53" s="24">
        <f>P52-P53</f>
        <v>3.8581018518518528E-2</v>
      </c>
      <c r="S53" s="38">
        <f>Q53/365</f>
        <v>2.1264427955352615E-3</v>
      </c>
      <c r="T53" s="38">
        <f>R53/365</f>
        <v>1.0570142059868089E-4</v>
      </c>
      <c r="U53" s="38">
        <f>T53*0.92</f>
        <v>9.7245306950786425E-5</v>
      </c>
      <c r="V53" s="25">
        <f>LOOKUP(H53,'Load Factor Adjustment'!$A$32:$A$36,'Load Factor Adjustment'!$D$32:$D$36)</f>
        <v>0.68571428571428572</v>
      </c>
      <c r="W53" s="38">
        <f>S53*V53</f>
        <v>1.4581322026527507E-3</v>
      </c>
      <c r="X53" s="38">
        <f>U53*V53</f>
        <v>6.6682496194824984E-5</v>
      </c>
    </row>
    <row r="54" spans="1:24" x14ac:dyDescent="0.25">
      <c r="A54" s="28" t="s">
        <v>27</v>
      </c>
      <c r="B54" s="29">
        <v>2015</v>
      </c>
      <c r="C54" s="30"/>
      <c r="D54" s="29">
        <v>1993</v>
      </c>
      <c r="E54" s="29">
        <v>5615</v>
      </c>
      <c r="F54" s="28" t="s">
        <v>17</v>
      </c>
      <c r="G54" s="28" t="s">
        <v>19</v>
      </c>
      <c r="H54" s="28" t="s">
        <v>18</v>
      </c>
      <c r="I54" s="29">
        <v>1966</v>
      </c>
      <c r="J54" s="29">
        <v>150</v>
      </c>
      <c r="K54" s="29">
        <v>62</v>
      </c>
      <c r="L54" s="31">
        <v>0.7</v>
      </c>
      <c r="M54" s="31">
        <v>12.09</v>
      </c>
      <c r="N54" s="32">
        <v>0.60499999999999998</v>
      </c>
      <c r="O54" s="31">
        <v>8.6756944444444442E-2</v>
      </c>
      <c r="P54" s="32">
        <v>4.3414351851851852E-3</v>
      </c>
      <c r="Q54" s="25"/>
      <c r="R54" s="24"/>
      <c r="S54" s="24"/>
      <c r="T54" s="24"/>
    </row>
    <row r="55" spans="1:24" x14ac:dyDescent="0.25">
      <c r="A55" s="28" t="s">
        <v>27</v>
      </c>
      <c r="B55" s="29">
        <v>2015</v>
      </c>
      <c r="C55" s="30">
        <v>42397</v>
      </c>
      <c r="D55" s="29">
        <v>1993</v>
      </c>
      <c r="E55" s="29">
        <v>5616</v>
      </c>
      <c r="F55" s="28" t="s">
        <v>20</v>
      </c>
      <c r="G55" s="28" t="s">
        <v>42</v>
      </c>
      <c r="H55" s="28" t="s">
        <v>18</v>
      </c>
      <c r="I55" s="29">
        <v>2015</v>
      </c>
      <c r="J55" s="29">
        <v>150</v>
      </c>
      <c r="K55" s="29">
        <v>72</v>
      </c>
      <c r="L55" s="31">
        <v>0.7</v>
      </c>
      <c r="M55" s="31">
        <v>2.74</v>
      </c>
      <c r="N55" s="32">
        <v>8.0000000000000002E-3</v>
      </c>
      <c r="O55" s="31">
        <v>2.2833333333333334E-2</v>
      </c>
      <c r="P55" s="32">
        <v>6.6666666666666656E-5</v>
      </c>
      <c r="Q55" s="25">
        <f>O54-O55</f>
        <v>6.3923611111111112E-2</v>
      </c>
      <c r="R55" s="24">
        <f>P54-P55</f>
        <v>4.2747685185185189E-3</v>
      </c>
      <c r="S55" s="38">
        <f>Q55/365</f>
        <v>1.7513318112633182E-4</v>
      </c>
      <c r="T55" s="38">
        <f>R55/365</f>
        <v>1.1711694571283613E-5</v>
      </c>
      <c r="U55" s="38">
        <f>T55*0.92</f>
        <v>1.0774759005580924E-5</v>
      </c>
      <c r="V55" s="25">
        <f>LOOKUP(H55,'Load Factor Adjustment'!$A$32:$A$36,'Load Factor Adjustment'!$D$32:$D$36)</f>
        <v>0.68571428571428572</v>
      </c>
      <c r="W55" s="38">
        <f>S55*V55</f>
        <v>1.2009132420091325E-4</v>
      </c>
      <c r="X55" s="38">
        <f>U55*V55</f>
        <v>7.3884061752554909E-6</v>
      </c>
    </row>
    <row r="56" spans="1:24" x14ac:dyDescent="0.25">
      <c r="A56" s="28" t="s">
        <v>27</v>
      </c>
      <c r="B56" s="29">
        <v>2015</v>
      </c>
      <c r="C56" s="30"/>
      <c r="D56" s="29">
        <v>1994</v>
      </c>
      <c r="E56" s="29">
        <v>5613</v>
      </c>
      <c r="F56" s="28" t="s">
        <v>17</v>
      </c>
      <c r="G56" s="28" t="s">
        <v>19</v>
      </c>
      <c r="H56" s="28" t="s">
        <v>18</v>
      </c>
      <c r="I56" s="29">
        <v>1979</v>
      </c>
      <c r="J56" s="29">
        <v>375</v>
      </c>
      <c r="K56" s="29">
        <v>72</v>
      </c>
      <c r="L56" s="31">
        <v>0.7</v>
      </c>
      <c r="M56" s="31">
        <v>12.09</v>
      </c>
      <c r="N56" s="32">
        <v>0.60499999999999998</v>
      </c>
      <c r="O56" s="31">
        <v>0.25187500000000002</v>
      </c>
      <c r="P56" s="32">
        <v>1.2604166666666666E-2</v>
      </c>
      <c r="Q56" s="25"/>
      <c r="R56" s="24"/>
      <c r="S56" s="24"/>
      <c r="T56" s="24"/>
    </row>
    <row r="57" spans="1:24" x14ac:dyDescent="0.25">
      <c r="A57" s="28" t="s">
        <v>27</v>
      </c>
      <c r="B57" s="29">
        <v>2015</v>
      </c>
      <c r="C57" s="30">
        <v>42403</v>
      </c>
      <c r="D57" s="29">
        <v>1994</v>
      </c>
      <c r="E57" s="29">
        <v>5614</v>
      </c>
      <c r="F57" s="28" t="s">
        <v>20</v>
      </c>
      <c r="G57" s="28" t="s">
        <v>33</v>
      </c>
      <c r="H57" s="28" t="s">
        <v>18</v>
      </c>
      <c r="I57" s="29">
        <v>2013</v>
      </c>
      <c r="J57" s="29">
        <v>375</v>
      </c>
      <c r="K57" s="29">
        <v>85</v>
      </c>
      <c r="L57" s="31">
        <v>0.7</v>
      </c>
      <c r="M57" s="31">
        <v>2.14</v>
      </c>
      <c r="N57" s="32">
        <v>8.0000000000000002E-3</v>
      </c>
      <c r="O57" s="31">
        <v>5.2633101851851855E-2</v>
      </c>
      <c r="P57" s="32">
        <v>1.9675925925925926E-4</v>
      </c>
      <c r="Q57" s="25">
        <f>O56-O57</f>
        <v>0.19924189814814816</v>
      </c>
      <c r="R57" s="24">
        <f>P56-P57</f>
        <v>1.2407407407407407E-2</v>
      </c>
      <c r="S57" s="38">
        <f>Q57/365</f>
        <v>5.458682141045155E-4</v>
      </c>
      <c r="T57" s="38">
        <f>R57/365</f>
        <v>3.3992897006595638E-5</v>
      </c>
      <c r="U57" s="38">
        <f>T57*0.92</f>
        <v>3.1273465246067986E-5</v>
      </c>
      <c r="V57" s="25">
        <f>LOOKUP(H57,'Load Factor Adjustment'!$A$32:$A$36,'Load Factor Adjustment'!$D$32:$D$36)</f>
        <v>0.68571428571428572</v>
      </c>
      <c r="W57" s="38">
        <f>S57*V57</f>
        <v>3.7430963252881066E-4</v>
      </c>
      <c r="X57" s="38">
        <f>U57*V57</f>
        <v>2.1444661883018049E-5</v>
      </c>
    </row>
    <row r="58" spans="1:24" x14ac:dyDescent="0.25">
      <c r="A58" s="28" t="s">
        <v>27</v>
      </c>
      <c r="B58" s="29">
        <v>2015</v>
      </c>
      <c r="C58" s="30"/>
      <c r="D58" s="29">
        <v>1995</v>
      </c>
      <c r="E58" s="29">
        <v>5611</v>
      </c>
      <c r="F58" s="28" t="s">
        <v>17</v>
      </c>
      <c r="G58" s="28" t="s">
        <v>19</v>
      </c>
      <c r="H58" s="28" t="s">
        <v>18</v>
      </c>
      <c r="I58" s="29">
        <v>1996</v>
      </c>
      <c r="J58" s="29">
        <v>2000</v>
      </c>
      <c r="K58" s="29">
        <v>95</v>
      </c>
      <c r="L58" s="31">
        <v>0.7</v>
      </c>
      <c r="M58" s="31">
        <v>8.14</v>
      </c>
      <c r="N58" s="32">
        <v>0.497</v>
      </c>
      <c r="O58" s="31">
        <v>1.1933641975308642</v>
      </c>
      <c r="P58" s="32">
        <v>7.2862654320987652E-2</v>
      </c>
      <c r="Q58" s="25"/>
      <c r="R58" s="24"/>
      <c r="S58" s="24"/>
      <c r="T58" s="24"/>
    </row>
    <row r="59" spans="1:24" x14ac:dyDescent="0.25">
      <c r="A59" s="28" t="s">
        <v>27</v>
      </c>
      <c r="B59" s="29">
        <v>2015</v>
      </c>
      <c r="C59" s="30">
        <v>42401</v>
      </c>
      <c r="D59" s="29">
        <v>1995</v>
      </c>
      <c r="E59" s="29">
        <v>5612</v>
      </c>
      <c r="F59" s="28" t="s">
        <v>20</v>
      </c>
      <c r="G59" s="28" t="s">
        <v>21</v>
      </c>
      <c r="H59" s="28" t="s">
        <v>18</v>
      </c>
      <c r="I59" s="29">
        <v>2015</v>
      </c>
      <c r="J59" s="29">
        <v>2000</v>
      </c>
      <c r="K59" s="29">
        <v>115</v>
      </c>
      <c r="L59" s="31">
        <v>0.7</v>
      </c>
      <c r="M59" s="31">
        <v>2.3199999999999998</v>
      </c>
      <c r="N59" s="32">
        <v>0.112</v>
      </c>
      <c r="O59" s="31">
        <v>0.41172839506172837</v>
      </c>
      <c r="P59" s="32">
        <v>1.9876543209876543E-2</v>
      </c>
      <c r="Q59" s="25">
        <f>O58-O59</f>
        <v>0.78163580246913589</v>
      </c>
      <c r="R59" s="24">
        <f>P58-P59</f>
        <v>5.2986111111111109E-2</v>
      </c>
      <c r="S59" s="38">
        <f>Q59/365</f>
        <v>2.1414679519702355E-3</v>
      </c>
      <c r="T59" s="38">
        <f>R59/365</f>
        <v>1.4516742770167426E-4</v>
      </c>
      <c r="U59" s="38">
        <f>T59*0.92</f>
        <v>1.3355403348554032E-4</v>
      </c>
      <c r="V59" s="25">
        <f>LOOKUP(H59,'Load Factor Adjustment'!$A$32:$A$36,'Load Factor Adjustment'!$D$32:$D$36)</f>
        <v>0.68571428571428572</v>
      </c>
      <c r="W59" s="38">
        <f>S59*V59</f>
        <v>1.4684351670653044E-3</v>
      </c>
      <c r="X59" s="38">
        <f>U59*V59</f>
        <v>9.1579908675799087E-5</v>
      </c>
    </row>
    <row r="60" spans="1:24" x14ac:dyDescent="0.25">
      <c r="A60" s="28" t="s">
        <v>27</v>
      </c>
      <c r="B60" s="29">
        <v>2015</v>
      </c>
      <c r="C60" s="30"/>
      <c r="D60" s="29">
        <v>1996</v>
      </c>
      <c r="E60" s="29">
        <v>5609</v>
      </c>
      <c r="F60" s="28" t="s">
        <v>17</v>
      </c>
      <c r="G60" s="28" t="s">
        <v>19</v>
      </c>
      <c r="H60" s="28" t="s">
        <v>18</v>
      </c>
      <c r="I60" s="29">
        <v>1969</v>
      </c>
      <c r="J60" s="29">
        <v>150</v>
      </c>
      <c r="K60" s="29">
        <v>77</v>
      </c>
      <c r="L60" s="31">
        <v>0.7</v>
      </c>
      <c r="M60" s="31">
        <v>12.09</v>
      </c>
      <c r="N60" s="32">
        <v>0.60499999999999998</v>
      </c>
      <c r="O60" s="31">
        <v>0.10774652777777777</v>
      </c>
      <c r="P60" s="32">
        <v>5.3917824074074068E-3</v>
      </c>
      <c r="Q60" s="25"/>
      <c r="R60" s="24"/>
      <c r="S60" s="24"/>
      <c r="T60" s="24"/>
    </row>
    <row r="61" spans="1:24" x14ac:dyDescent="0.25">
      <c r="A61" s="28" t="s">
        <v>27</v>
      </c>
      <c r="B61" s="29">
        <v>2015</v>
      </c>
      <c r="C61" s="30">
        <v>42405</v>
      </c>
      <c r="D61" s="29">
        <v>1996</v>
      </c>
      <c r="E61" s="29">
        <v>5610</v>
      </c>
      <c r="F61" s="28" t="s">
        <v>20</v>
      </c>
      <c r="G61" s="28" t="s">
        <v>42</v>
      </c>
      <c r="H61" s="28" t="s">
        <v>18</v>
      </c>
      <c r="I61" s="29">
        <v>2015</v>
      </c>
      <c r="J61" s="29">
        <v>150</v>
      </c>
      <c r="K61" s="29">
        <v>85</v>
      </c>
      <c r="L61" s="31">
        <v>0.7</v>
      </c>
      <c r="M61" s="31">
        <v>2.3199999999999998</v>
      </c>
      <c r="N61" s="32">
        <v>0.192</v>
      </c>
      <c r="O61" s="31">
        <v>2.2824074074074073E-2</v>
      </c>
      <c r="P61" s="32">
        <v>1.8888888888888887E-3</v>
      </c>
      <c r="Q61" s="25">
        <f>O60-O61</f>
        <v>8.4922453703703688E-2</v>
      </c>
      <c r="R61" s="24">
        <f>P60-P61</f>
        <v>3.502893518518518E-3</v>
      </c>
      <c r="S61" s="38">
        <f>Q61/365</f>
        <v>2.3266425672247585E-4</v>
      </c>
      <c r="T61" s="38">
        <f>R61/365</f>
        <v>9.5969685438863511E-6</v>
      </c>
      <c r="U61" s="38">
        <f>T61*0.92</f>
        <v>8.8292110603754431E-6</v>
      </c>
      <c r="V61" s="25">
        <f>LOOKUP(H61,'Load Factor Adjustment'!$A$32:$A$36,'Load Factor Adjustment'!$D$32:$D$36)</f>
        <v>0.68571428571428572</v>
      </c>
      <c r="W61" s="38">
        <f>S61*V61</f>
        <v>1.5954120460969772E-4</v>
      </c>
      <c r="X61" s="38">
        <f>U61*V61</f>
        <v>6.054316155686018E-6</v>
      </c>
    </row>
    <row r="62" spans="1:24" x14ac:dyDescent="0.25">
      <c r="A62" s="28" t="s">
        <v>27</v>
      </c>
      <c r="B62" s="29">
        <v>2014</v>
      </c>
      <c r="C62" s="30"/>
      <c r="D62" s="29">
        <v>1997</v>
      </c>
      <c r="E62" s="29">
        <v>5607</v>
      </c>
      <c r="F62" s="28" t="s">
        <v>17</v>
      </c>
      <c r="G62" s="28" t="s">
        <v>19</v>
      </c>
      <c r="H62" s="28" t="s">
        <v>18</v>
      </c>
      <c r="I62" s="29">
        <v>1991</v>
      </c>
      <c r="J62" s="29">
        <v>500</v>
      </c>
      <c r="K62" s="29">
        <v>137</v>
      </c>
      <c r="L62" s="31">
        <v>0.7</v>
      </c>
      <c r="M62" s="31">
        <v>7.6</v>
      </c>
      <c r="N62" s="32">
        <v>0.27400000000000002</v>
      </c>
      <c r="O62" s="31">
        <v>0.40169753086419752</v>
      </c>
      <c r="P62" s="32">
        <v>1.4482253086419752E-2</v>
      </c>
      <c r="Q62" s="25"/>
      <c r="R62" s="24"/>
      <c r="S62" s="24"/>
      <c r="T62" s="24"/>
    </row>
    <row r="63" spans="1:24" x14ac:dyDescent="0.25">
      <c r="A63" s="28" t="s">
        <v>27</v>
      </c>
      <c r="B63" s="29">
        <v>2014</v>
      </c>
      <c r="C63" s="30">
        <v>42409</v>
      </c>
      <c r="D63" s="29">
        <v>1997</v>
      </c>
      <c r="E63" s="29">
        <v>5608</v>
      </c>
      <c r="F63" s="28" t="s">
        <v>20</v>
      </c>
      <c r="G63" s="28" t="s">
        <v>33</v>
      </c>
      <c r="H63" s="28" t="s">
        <v>18</v>
      </c>
      <c r="I63" s="29">
        <v>2012</v>
      </c>
      <c r="J63" s="29">
        <v>500</v>
      </c>
      <c r="K63" s="29">
        <v>122</v>
      </c>
      <c r="L63" s="31">
        <v>0.7</v>
      </c>
      <c r="M63" s="31">
        <v>2.15</v>
      </c>
      <c r="N63" s="32">
        <v>8.0000000000000002E-3</v>
      </c>
      <c r="O63" s="31">
        <v>0.10119598765432099</v>
      </c>
      <c r="P63" s="32">
        <v>3.7654320987654319E-4</v>
      </c>
      <c r="Q63" s="25">
        <f>O62-O63</f>
        <v>0.30050154320987654</v>
      </c>
      <c r="R63" s="24">
        <f>P62-P63</f>
        <v>1.4105709876543209E-2</v>
      </c>
      <c r="S63" s="38">
        <f>Q63/365</f>
        <v>8.232918992051412E-4</v>
      </c>
      <c r="T63" s="38">
        <f>R63/365</f>
        <v>3.8645780483680025E-5</v>
      </c>
      <c r="U63" s="38">
        <f>T63*0.92</f>
        <v>3.5554118044985623E-5</v>
      </c>
      <c r="V63" s="25">
        <f>LOOKUP(H63,'Load Factor Adjustment'!$A$32:$A$36,'Load Factor Adjustment'!$D$32:$D$36)</f>
        <v>0.68571428571428572</v>
      </c>
      <c r="W63" s="38">
        <f>S63*V63</f>
        <v>5.6454301659781116E-4</v>
      </c>
      <c r="X63" s="38">
        <f>U63*V63</f>
        <v>2.4379966659418714E-5</v>
      </c>
    </row>
    <row r="64" spans="1:24" x14ac:dyDescent="0.25">
      <c r="A64" s="28" t="s">
        <v>28</v>
      </c>
      <c r="B64" s="29">
        <v>2015</v>
      </c>
      <c r="C64" s="30"/>
      <c r="D64" s="29">
        <v>2000</v>
      </c>
      <c r="E64" s="29">
        <v>5601</v>
      </c>
      <c r="F64" s="28" t="s">
        <v>17</v>
      </c>
      <c r="G64" s="28" t="s">
        <v>32</v>
      </c>
      <c r="H64" s="28" t="s">
        <v>18</v>
      </c>
      <c r="I64" s="29">
        <v>2002</v>
      </c>
      <c r="J64" s="29">
        <v>800</v>
      </c>
      <c r="K64" s="29">
        <v>90</v>
      </c>
      <c r="L64" s="31">
        <v>0.7</v>
      </c>
      <c r="M64" s="31">
        <v>6.54</v>
      </c>
      <c r="N64" s="32">
        <v>5.22</v>
      </c>
      <c r="O64" s="31">
        <v>0.36333333333333334</v>
      </c>
      <c r="P64" s="32">
        <v>0.28999999999999998</v>
      </c>
      <c r="Q64" s="25"/>
      <c r="R64" s="24"/>
      <c r="S64" s="24"/>
      <c r="T64" s="24"/>
    </row>
    <row r="65" spans="1:24" x14ac:dyDescent="0.25">
      <c r="A65" s="28" t="s">
        <v>28</v>
      </c>
      <c r="B65" s="29">
        <v>2015</v>
      </c>
      <c r="C65" s="30">
        <v>42405</v>
      </c>
      <c r="D65" s="29">
        <v>2000</v>
      </c>
      <c r="E65" s="29">
        <v>5602</v>
      </c>
      <c r="F65" s="28" t="s">
        <v>20</v>
      </c>
      <c r="G65" s="28" t="s">
        <v>21</v>
      </c>
      <c r="H65" s="28" t="s">
        <v>18</v>
      </c>
      <c r="I65" s="29">
        <v>2015</v>
      </c>
      <c r="J65" s="29">
        <v>800</v>
      </c>
      <c r="K65" s="29">
        <v>108</v>
      </c>
      <c r="L65" s="31">
        <v>0.7</v>
      </c>
      <c r="M65" s="31">
        <v>2.3199999999999998</v>
      </c>
      <c r="N65" s="32">
        <v>0.112</v>
      </c>
      <c r="O65" s="31">
        <v>0.15466666666666665</v>
      </c>
      <c r="P65" s="32">
        <v>7.4666666666666666E-3</v>
      </c>
      <c r="Q65" s="25">
        <f>O64-O65</f>
        <v>0.20866666666666669</v>
      </c>
      <c r="R65" s="24">
        <f>P64-P65</f>
        <v>0.2825333333333333</v>
      </c>
      <c r="S65" s="38">
        <f>Q65/365</f>
        <v>5.7168949771689505E-4</v>
      </c>
      <c r="T65" s="38">
        <f>R65/365</f>
        <v>7.7406392694063923E-4</v>
      </c>
      <c r="U65" s="38">
        <f>T65*0.92</f>
        <v>7.1213881278538811E-4</v>
      </c>
      <c r="V65" s="25">
        <f>LOOKUP(H65,'Load Factor Adjustment'!$A$32:$A$36,'Load Factor Adjustment'!$D$32:$D$36)</f>
        <v>0.68571428571428572</v>
      </c>
      <c r="W65" s="38">
        <f>S65*V65</f>
        <v>3.9201565557729948E-4</v>
      </c>
      <c r="X65" s="38">
        <f>U65*V65</f>
        <v>4.8832375733855182E-4</v>
      </c>
    </row>
    <row r="66" spans="1:24" x14ac:dyDescent="0.25">
      <c r="A66" s="28" t="s">
        <v>28</v>
      </c>
      <c r="B66" s="29">
        <v>2015</v>
      </c>
      <c r="C66" s="30"/>
      <c r="D66" s="29">
        <v>2001</v>
      </c>
      <c r="E66" s="29">
        <v>5599</v>
      </c>
      <c r="F66" s="28" t="s">
        <v>17</v>
      </c>
      <c r="G66" s="28" t="s">
        <v>32</v>
      </c>
      <c r="H66" s="28" t="s">
        <v>18</v>
      </c>
      <c r="I66" s="29">
        <v>2000</v>
      </c>
      <c r="J66" s="29">
        <v>800</v>
      </c>
      <c r="K66" s="29">
        <v>110</v>
      </c>
      <c r="L66" s="31">
        <v>0.7</v>
      </c>
      <c r="M66" s="31">
        <v>6.54</v>
      </c>
      <c r="N66" s="32">
        <v>0.27400000000000002</v>
      </c>
      <c r="O66" s="31">
        <v>0.44407407407407407</v>
      </c>
      <c r="P66" s="32">
        <v>1.8604938271604941E-2</v>
      </c>
      <c r="Q66" s="25"/>
      <c r="R66" s="24"/>
      <c r="S66" s="24"/>
      <c r="T66" s="24"/>
    </row>
    <row r="67" spans="1:24" x14ac:dyDescent="0.25">
      <c r="A67" s="28" t="s">
        <v>28</v>
      </c>
      <c r="B67" s="29">
        <v>2015</v>
      </c>
      <c r="C67" s="30">
        <v>42405</v>
      </c>
      <c r="D67" s="29">
        <v>2001</v>
      </c>
      <c r="E67" s="29">
        <v>5600</v>
      </c>
      <c r="F67" s="28" t="s">
        <v>20</v>
      </c>
      <c r="G67" s="28" t="s">
        <v>21</v>
      </c>
      <c r="H67" s="28" t="s">
        <v>18</v>
      </c>
      <c r="I67" s="29">
        <v>2015</v>
      </c>
      <c r="J67" s="29">
        <v>800</v>
      </c>
      <c r="K67" s="29">
        <v>108</v>
      </c>
      <c r="L67" s="31">
        <v>0.7</v>
      </c>
      <c r="M67" s="31">
        <v>2.3199999999999998</v>
      </c>
      <c r="N67" s="32">
        <v>0.112</v>
      </c>
      <c r="O67" s="31">
        <v>0.15466666666666665</v>
      </c>
      <c r="P67" s="32">
        <v>7.4666666666666666E-3</v>
      </c>
      <c r="Q67" s="25">
        <f>O66-O67</f>
        <v>0.28940740740740745</v>
      </c>
      <c r="R67" s="24">
        <f>P66-P67</f>
        <v>1.1138271604938275E-2</v>
      </c>
      <c r="S67" s="38">
        <f>Q67/365</f>
        <v>7.9289700659563689E-4</v>
      </c>
      <c r="T67" s="38">
        <f>R67/365</f>
        <v>3.0515812616269246E-5</v>
      </c>
      <c r="U67" s="38">
        <f>T67*0.92</f>
        <v>2.8074547606967708E-5</v>
      </c>
      <c r="V67" s="25">
        <f>LOOKUP(H67,'Load Factor Adjustment'!$A$32:$A$36,'Load Factor Adjustment'!$D$32:$D$36)</f>
        <v>0.68571428571428572</v>
      </c>
      <c r="W67" s="38">
        <f>S67*V67</f>
        <v>5.4370080452272246E-4</v>
      </c>
      <c r="X67" s="38">
        <f>U67*V67</f>
        <v>1.925111835906357E-5</v>
      </c>
    </row>
    <row r="68" spans="1:24" x14ac:dyDescent="0.25">
      <c r="A68" s="28" t="s">
        <v>28</v>
      </c>
      <c r="B68" s="29">
        <v>2015</v>
      </c>
      <c r="C68" s="30"/>
      <c r="D68" s="29">
        <v>2002</v>
      </c>
      <c r="E68" s="29">
        <v>5597</v>
      </c>
      <c r="F68" s="28" t="s">
        <v>17</v>
      </c>
      <c r="G68" s="28" t="s">
        <v>19</v>
      </c>
      <c r="H68" s="28" t="s">
        <v>18</v>
      </c>
      <c r="I68" s="29">
        <v>1983</v>
      </c>
      <c r="J68" s="29">
        <v>1500</v>
      </c>
      <c r="K68" s="29">
        <v>300</v>
      </c>
      <c r="L68" s="31">
        <v>0.7</v>
      </c>
      <c r="M68" s="31">
        <v>10.23</v>
      </c>
      <c r="N68" s="32">
        <v>0.39600000000000002</v>
      </c>
      <c r="O68" s="31">
        <v>3.5520833333333335</v>
      </c>
      <c r="P68" s="32">
        <v>0.13749999999999998</v>
      </c>
      <c r="Q68" s="25"/>
      <c r="R68" s="24"/>
      <c r="S68" s="24"/>
      <c r="T68" s="24"/>
    </row>
    <row r="69" spans="1:24" x14ac:dyDescent="0.25">
      <c r="A69" s="28" t="s">
        <v>28</v>
      </c>
      <c r="B69" s="29">
        <v>2015</v>
      </c>
      <c r="C69" s="30">
        <v>42405</v>
      </c>
      <c r="D69" s="29">
        <v>2002</v>
      </c>
      <c r="E69" s="29">
        <v>5598</v>
      </c>
      <c r="F69" s="28" t="s">
        <v>20</v>
      </c>
      <c r="G69" s="28" t="s">
        <v>42</v>
      </c>
      <c r="H69" s="28" t="s">
        <v>18</v>
      </c>
      <c r="I69" s="29">
        <v>2015</v>
      </c>
      <c r="J69" s="29">
        <v>1500</v>
      </c>
      <c r="K69" s="29">
        <v>370</v>
      </c>
      <c r="L69" s="31">
        <v>0.7</v>
      </c>
      <c r="M69" s="31">
        <v>0.26</v>
      </c>
      <c r="N69" s="32">
        <v>8.0000000000000002E-3</v>
      </c>
      <c r="O69" s="31">
        <v>0.11134259259259259</v>
      </c>
      <c r="P69" s="32">
        <v>3.425925925925926E-3</v>
      </c>
      <c r="Q69" s="25">
        <f>O68-O69</f>
        <v>3.4407407407407411</v>
      </c>
      <c r="R69" s="24">
        <f>P68-P69</f>
        <v>0.13407407407407407</v>
      </c>
      <c r="S69" s="38">
        <f>Q69/365</f>
        <v>9.4266869609335377E-3</v>
      </c>
      <c r="T69" s="38">
        <f>R69/365</f>
        <v>3.6732623033992895E-4</v>
      </c>
      <c r="U69" s="38">
        <f>T69*0.92</f>
        <v>3.3794013191273465E-4</v>
      </c>
      <c r="V69" s="25">
        <f>LOOKUP(H69,'Load Factor Adjustment'!$A$32:$A$36,'Load Factor Adjustment'!$D$32:$D$36)</f>
        <v>0.68571428571428572</v>
      </c>
      <c r="W69" s="38">
        <f>S69*V69</f>
        <v>6.4640139160687116E-3</v>
      </c>
      <c r="X69" s="38">
        <f>U69*V69</f>
        <v>2.3173037616873235E-4</v>
      </c>
    </row>
    <row r="70" spans="1:24" x14ac:dyDescent="0.25">
      <c r="A70" s="28" t="s">
        <v>28</v>
      </c>
      <c r="B70" s="29">
        <v>2015</v>
      </c>
      <c r="C70" s="30"/>
      <c r="D70" s="29">
        <v>2003</v>
      </c>
      <c r="E70" s="29">
        <v>5595</v>
      </c>
      <c r="F70" s="28" t="s">
        <v>17</v>
      </c>
      <c r="G70" s="28" t="s">
        <v>32</v>
      </c>
      <c r="H70" s="28" t="s">
        <v>18</v>
      </c>
      <c r="I70" s="29">
        <v>1999</v>
      </c>
      <c r="J70" s="29">
        <v>1500</v>
      </c>
      <c r="K70" s="29">
        <v>110</v>
      </c>
      <c r="L70" s="31">
        <v>0.7</v>
      </c>
      <c r="M70" s="31">
        <v>6.54</v>
      </c>
      <c r="N70" s="32">
        <v>0.27400000000000002</v>
      </c>
      <c r="O70" s="31">
        <v>0.83263888888888893</v>
      </c>
      <c r="P70" s="32">
        <v>3.4884259259259261E-2</v>
      </c>
      <c r="Q70" s="25"/>
      <c r="R70" s="24"/>
      <c r="S70" s="24"/>
      <c r="T70" s="24"/>
    </row>
    <row r="71" spans="1:24" x14ac:dyDescent="0.25">
      <c r="A71" s="28" t="s">
        <v>28</v>
      </c>
      <c r="B71" s="29">
        <v>2015</v>
      </c>
      <c r="C71" s="30">
        <v>42394</v>
      </c>
      <c r="D71" s="29">
        <v>2003</v>
      </c>
      <c r="E71" s="29">
        <v>5596</v>
      </c>
      <c r="F71" s="28" t="s">
        <v>20</v>
      </c>
      <c r="G71" s="28" t="s">
        <v>42</v>
      </c>
      <c r="H71" s="28" t="s">
        <v>18</v>
      </c>
      <c r="I71" s="29">
        <v>2016</v>
      </c>
      <c r="J71" s="29">
        <v>1500</v>
      </c>
      <c r="K71" s="29">
        <v>110</v>
      </c>
      <c r="L71" s="31">
        <v>0.7</v>
      </c>
      <c r="M71" s="31">
        <v>0.26</v>
      </c>
      <c r="N71" s="32">
        <v>8.0000000000000002E-3</v>
      </c>
      <c r="O71" s="31">
        <v>3.3101851851851848E-2</v>
      </c>
      <c r="P71" s="32">
        <v>1.0185185185185184E-3</v>
      </c>
      <c r="Q71" s="25">
        <f>O70-O71</f>
        <v>0.79953703703703705</v>
      </c>
      <c r="R71" s="24">
        <f>P70-P71</f>
        <v>3.3865740740740745E-2</v>
      </c>
      <c r="S71" s="38">
        <f>Q71/365</f>
        <v>2.1905124302384576E-3</v>
      </c>
      <c r="T71" s="38">
        <f>R71/365</f>
        <v>9.2782851344495193E-5</v>
      </c>
      <c r="U71" s="38">
        <f>T71*0.92</f>
        <v>8.5360223236935579E-5</v>
      </c>
      <c r="V71" s="25">
        <f>LOOKUP(H71,'Load Factor Adjustment'!$A$32:$A$36,'Load Factor Adjustment'!$D$32:$D$36)</f>
        <v>0.68571428571428572</v>
      </c>
      <c r="W71" s="38">
        <f>S71*V71</f>
        <v>1.5020656664492282E-3</v>
      </c>
      <c r="X71" s="38">
        <f>U71*V71</f>
        <v>5.8532724505327254E-5</v>
      </c>
    </row>
    <row r="72" spans="1:24" x14ac:dyDescent="0.25">
      <c r="A72" s="28" t="s">
        <v>28</v>
      </c>
      <c r="B72" s="29">
        <v>2015</v>
      </c>
      <c r="C72" s="30"/>
      <c r="D72" s="29">
        <v>2004</v>
      </c>
      <c r="E72" s="29">
        <v>5593</v>
      </c>
      <c r="F72" s="28" t="s">
        <v>17</v>
      </c>
      <c r="G72" s="28" t="s">
        <v>19</v>
      </c>
      <c r="H72" s="28" t="s">
        <v>18</v>
      </c>
      <c r="I72" s="29">
        <v>1979</v>
      </c>
      <c r="J72" s="29">
        <v>250</v>
      </c>
      <c r="K72" s="29">
        <v>76</v>
      </c>
      <c r="L72" s="31">
        <v>0.7</v>
      </c>
      <c r="M72" s="31">
        <v>12.09</v>
      </c>
      <c r="N72" s="32">
        <v>0.60499999999999998</v>
      </c>
      <c r="O72" s="31">
        <v>0.17724537037037036</v>
      </c>
      <c r="P72" s="32">
        <v>8.8695987654320973E-3</v>
      </c>
      <c r="Q72" s="25"/>
      <c r="R72" s="24"/>
      <c r="S72" s="24"/>
      <c r="T72" s="24"/>
    </row>
    <row r="73" spans="1:24" x14ac:dyDescent="0.25">
      <c r="A73" s="28" t="s">
        <v>28</v>
      </c>
      <c r="B73" s="29">
        <v>2015</v>
      </c>
      <c r="C73" s="30">
        <v>42411</v>
      </c>
      <c r="D73" s="29">
        <v>2004</v>
      </c>
      <c r="E73" s="29">
        <v>5594</v>
      </c>
      <c r="F73" s="28" t="s">
        <v>20</v>
      </c>
      <c r="G73" s="28" t="s">
        <v>33</v>
      </c>
      <c r="H73" s="28" t="s">
        <v>18</v>
      </c>
      <c r="I73" s="29">
        <v>2014</v>
      </c>
      <c r="J73" s="29">
        <v>250</v>
      </c>
      <c r="K73" s="29">
        <v>85</v>
      </c>
      <c r="L73" s="31">
        <v>0.7</v>
      </c>
      <c r="M73" s="31">
        <v>2.14</v>
      </c>
      <c r="N73" s="32">
        <v>8.0000000000000002E-3</v>
      </c>
      <c r="O73" s="31">
        <v>3.5088734567901229E-2</v>
      </c>
      <c r="P73" s="32">
        <v>1.3117283950617281E-4</v>
      </c>
      <c r="Q73" s="25">
        <f>O72-O73</f>
        <v>0.14215663580246912</v>
      </c>
      <c r="R73" s="24">
        <f>P72-P73</f>
        <v>8.7384259259259238E-3</v>
      </c>
      <c r="S73" s="38">
        <f>Q73/365</f>
        <v>3.8947023507525787E-4</v>
      </c>
      <c r="T73" s="38">
        <f>R73/365</f>
        <v>2.3940892947742256E-5</v>
      </c>
      <c r="U73" s="38">
        <f>T73*0.92</f>
        <v>2.2025621511922877E-5</v>
      </c>
      <c r="V73" s="25">
        <f>LOOKUP(H73,'Load Factor Adjustment'!$A$32:$A$36,'Load Factor Adjustment'!$D$32:$D$36)</f>
        <v>0.68571428571428572</v>
      </c>
      <c r="W73" s="38">
        <f>S73*V73</f>
        <v>2.6706530405160538E-4</v>
      </c>
      <c r="X73" s="38">
        <f>U73*V73</f>
        <v>1.5103283322461401E-5</v>
      </c>
    </row>
    <row r="74" spans="1:24" x14ac:dyDescent="0.25">
      <c r="A74" s="28" t="s">
        <v>27</v>
      </c>
      <c r="B74" s="29">
        <v>2015</v>
      </c>
      <c r="C74" s="30"/>
      <c r="D74" s="29">
        <v>2005</v>
      </c>
      <c r="E74" s="29">
        <v>5591</v>
      </c>
      <c r="F74" s="28" t="s">
        <v>17</v>
      </c>
      <c r="G74" s="28" t="s">
        <v>19</v>
      </c>
      <c r="H74" s="28" t="s">
        <v>18</v>
      </c>
      <c r="I74" s="29">
        <v>1981</v>
      </c>
      <c r="J74" s="29">
        <v>200</v>
      </c>
      <c r="K74" s="29">
        <v>60</v>
      </c>
      <c r="L74" s="31">
        <v>0.7</v>
      </c>
      <c r="M74" s="31">
        <v>12.09</v>
      </c>
      <c r="N74" s="32">
        <v>0.60499999999999998</v>
      </c>
      <c r="O74" s="31">
        <v>0.11194444444444444</v>
      </c>
      <c r="P74" s="32">
        <v>5.6018518518518518E-3</v>
      </c>
      <c r="Q74" s="25"/>
      <c r="R74" s="24"/>
      <c r="S74" s="24"/>
      <c r="T74" s="24"/>
    </row>
    <row r="75" spans="1:24" x14ac:dyDescent="0.25">
      <c r="A75" s="28" t="s">
        <v>27</v>
      </c>
      <c r="B75" s="29">
        <v>2015</v>
      </c>
      <c r="C75" s="30">
        <v>42397</v>
      </c>
      <c r="D75" s="29">
        <v>2005</v>
      </c>
      <c r="E75" s="29">
        <v>5592</v>
      </c>
      <c r="F75" s="28" t="s">
        <v>20</v>
      </c>
      <c r="G75" s="28" t="s">
        <v>42</v>
      </c>
      <c r="H75" s="28" t="s">
        <v>18</v>
      </c>
      <c r="I75" s="29">
        <v>2014</v>
      </c>
      <c r="J75" s="29">
        <v>200</v>
      </c>
      <c r="K75" s="29">
        <v>75</v>
      </c>
      <c r="L75" s="31">
        <v>0.7</v>
      </c>
      <c r="M75" s="31">
        <v>0.26</v>
      </c>
      <c r="N75" s="32">
        <v>8.0000000000000002E-3</v>
      </c>
      <c r="O75" s="31">
        <v>3.0092592592592593E-3</v>
      </c>
      <c r="P75" s="32">
        <v>9.2592592592592588E-5</v>
      </c>
      <c r="Q75" s="25">
        <f>O74-O75</f>
        <v>0.10893518518518519</v>
      </c>
      <c r="R75" s="24">
        <f>P74-P75</f>
        <v>5.5092592592592589E-3</v>
      </c>
      <c r="S75" s="38">
        <f>Q75/365</f>
        <v>2.9845256215119229E-4</v>
      </c>
      <c r="T75" s="38">
        <f>R75/365</f>
        <v>1.5093860984271943E-5</v>
      </c>
      <c r="U75" s="38">
        <f>T75*0.92</f>
        <v>1.3886352105530188E-5</v>
      </c>
      <c r="V75" s="25">
        <f>LOOKUP(H75,'Load Factor Adjustment'!$A$32:$A$36,'Load Factor Adjustment'!$D$32:$D$36)</f>
        <v>0.68571428571428572</v>
      </c>
      <c r="W75" s="38">
        <f>S75*V75</f>
        <v>2.0465318547510327E-4</v>
      </c>
      <c r="X75" s="38">
        <f>U75*V75</f>
        <v>9.5220700152207004E-6</v>
      </c>
    </row>
    <row r="76" spans="1:24" x14ac:dyDescent="0.25">
      <c r="A76" s="28" t="s">
        <v>26</v>
      </c>
      <c r="B76" s="29">
        <v>2015</v>
      </c>
      <c r="C76" s="30"/>
      <c r="D76" s="29">
        <v>2006</v>
      </c>
      <c r="E76" s="29">
        <v>5619</v>
      </c>
      <c r="F76" s="28" t="s">
        <v>17</v>
      </c>
      <c r="G76" s="28" t="s">
        <v>19</v>
      </c>
      <c r="H76" s="28" t="s">
        <v>18</v>
      </c>
      <c r="I76" s="29">
        <v>1990</v>
      </c>
      <c r="J76" s="29">
        <v>400</v>
      </c>
      <c r="K76" s="29">
        <v>104</v>
      </c>
      <c r="L76" s="31">
        <v>0.7</v>
      </c>
      <c r="M76" s="31">
        <v>8.14</v>
      </c>
      <c r="N76" s="32">
        <v>0.497</v>
      </c>
      <c r="O76" s="31">
        <v>0.26128395061728393</v>
      </c>
      <c r="P76" s="32">
        <v>1.5953086419753085E-2</v>
      </c>
      <c r="Q76" s="25"/>
      <c r="R76" s="24"/>
      <c r="S76" s="24"/>
      <c r="T76" s="24"/>
    </row>
    <row r="77" spans="1:24" x14ac:dyDescent="0.25">
      <c r="A77" s="28" t="s">
        <v>26</v>
      </c>
      <c r="B77" s="29">
        <v>2015</v>
      </c>
      <c r="C77" s="30"/>
      <c r="D77" s="29">
        <v>2006</v>
      </c>
      <c r="E77" s="29">
        <v>5620</v>
      </c>
      <c r="F77" s="28" t="s">
        <v>17</v>
      </c>
      <c r="G77" s="28" t="s">
        <v>19</v>
      </c>
      <c r="H77" s="28" t="s">
        <v>18</v>
      </c>
      <c r="I77" s="29">
        <v>1979</v>
      </c>
      <c r="J77" s="29">
        <v>100</v>
      </c>
      <c r="K77" s="29">
        <v>60</v>
      </c>
      <c r="L77" s="31">
        <v>0.7</v>
      </c>
      <c r="M77" s="31">
        <v>12.09</v>
      </c>
      <c r="N77" s="32">
        <v>0.60499999999999998</v>
      </c>
      <c r="O77" s="31">
        <v>5.5972222222222222E-2</v>
      </c>
      <c r="P77" s="32">
        <v>2.8009259259259259E-3</v>
      </c>
      <c r="Q77" s="25">
        <f>O76-O77</f>
        <v>0.2053117283950617</v>
      </c>
      <c r="R77" s="24">
        <f>P76-P77</f>
        <v>1.3152160493827159E-2</v>
      </c>
      <c r="S77" s="38">
        <f>Q77/365</f>
        <v>5.6249788601386765E-4</v>
      </c>
      <c r="T77" s="38">
        <f>R77/365</f>
        <v>3.6033316421444275E-5</v>
      </c>
      <c r="U77" s="38">
        <f>T77*0.92</f>
        <v>3.3150651107728734E-5</v>
      </c>
      <c r="V77" s="25">
        <f>LOOKUP(H77,'Load Factor Adjustment'!$A$32:$A$36,'Load Factor Adjustment'!$D$32:$D$36)</f>
        <v>0.68571428571428572</v>
      </c>
      <c r="W77" s="38">
        <f>S77*V77</f>
        <v>3.8571283612379495E-4</v>
      </c>
      <c r="X77" s="38">
        <f>U77*V77</f>
        <v>2.2731875045299705E-5</v>
      </c>
    </row>
    <row r="78" spans="1:24" x14ac:dyDescent="0.25">
      <c r="A78" s="28" t="s">
        <v>26</v>
      </c>
      <c r="B78" s="29">
        <v>2015</v>
      </c>
      <c r="C78" s="30">
        <v>42388</v>
      </c>
      <c r="D78" s="29">
        <v>2006</v>
      </c>
      <c r="E78" s="29">
        <v>5622</v>
      </c>
      <c r="F78" s="28" t="s">
        <v>20</v>
      </c>
      <c r="G78" s="28" t="s">
        <v>33</v>
      </c>
      <c r="H78" s="28" t="s">
        <v>18</v>
      </c>
      <c r="I78" s="29">
        <v>2014</v>
      </c>
      <c r="J78" s="29">
        <v>500</v>
      </c>
      <c r="K78" s="29">
        <v>100</v>
      </c>
      <c r="L78" s="31">
        <v>0.7</v>
      </c>
      <c r="M78" s="31">
        <v>2.15</v>
      </c>
      <c r="N78" s="32">
        <v>8.0000000000000002E-3</v>
      </c>
      <c r="O78" s="31">
        <v>8.2947530864197525E-2</v>
      </c>
      <c r="P78" s="32">
        <v>3.0864197530864197E-4</v>
      </c>
      <c r="Q78" s="25"/>
      <c r="R78" s="24"/>
      <c r="S78" s="24"/>
      <c r="T78" s="24"/>
    </row>
    <row r="79" spans="1:24" x14ac:dyDescent="0.25">
      <c r="A79" s="28" t="s">
        <v>23</v>
      </c>
      <c r="B79" s="29">
        <v>2015</v>
      </c>
      <c r="C79" s="30"/>
      <c r="D79" s="29">
        <v>2024</v>
      </c>
      <c r="E79" s="29">
        <v>5970</v>
      </c>
      <c r="F79" s="28" t="s">
        <v>17</v>
      </c>
      <c r="G79" s="28" t="s">
        <v>19</v>
      </c>
      <c r="H79" s="28" t="s">
        <v>18</v>
      </c>
      <c r="I79" s="29">
        <v>1995</v>
      </c>
      <c r="J79" s="29">
        <v>500</v>
      </c>
      <c r="K79" s="29">
        <v>81</v>
      </c>
      <c r="L79" s="31">
        <v>0.7</v>
      </c>
      <c r="M79" s="31">
        <v>8.14</v>
      </c>
      <c r="N79" s="32">
        <v>0.497</v>
      </c>
      <c r="O79" s="31">
        <v>0.25437500000000002</v>
      </c>
      <c r="P79" s="32">
        <v>1.5531249999999998E-2</v>
      </c>
      <c r="Q79" s="25"/>
      <c r="R79" s="24"/>
      <c r="S79" s="24"/>
      <c r="T79" s="24"/>
    </row>
    <row r="80" spans="1:24" x14ac:dyDescent="0.25">
      <c r="A80" s="28" t="s">
        <v>23</v>
      </c>
      <c r="B80" s="29">
        <v>2015</v>
      </c>
      <c r="C80" s="30">
        <v>42425</v>
      </c>
      <c r="D80" s="29">
        <v>2024</v>
      </c>
      <c r="E80" s="29">
        <v>5971</v>
      </c>
      <c r="F80" s="28" t="s">
        <v>20</v>
      </c>
      <c r="G80" s="28" t="s">
        <v>33</v>
      </c>
      <c r="H80" s="28" t="s">
        <v>18</v>
      </c>
      <c r="I80" s="29">
        <v>2014</v>
      </c>
      <c r="J80" s="29">
        <v>500</v>
      </c>
      <c r="K80" s="29">
        <v>103</v>
      </c>
      <c r="L80" s="31">
        <v>0.7</v>
      </c>
      <c r="M80" s="31">
        <v>2.15</v>
      </c>
      <c r="N80" s="32">
        <v>8.0000000000000002E-3</v>
      </c>
      <c r="O80" s="31">
        <v>8.543595679012346E-2</v>
      </c>
      <c r="P80" s="32">
        <v>3.1790123456790123E-4</v>
      </c>
      <c r="Q80" s="25">
        <f>O79-O80</f>
        <v>0.16893904320987657</v>
      </c>
      <c r="R80" s="24">
        <f>P79-P80</f>
        <v>1.5213348765432098E-2</v>
      </c>
      <c r="S80" s="38">
        <f>Q80/365</f>
        <v>4.6284669372568925E-4</v>
      </c>
      <c r="T80" s="38">
        <f>R80/365</f>
        <v>4.1680407576526295E-5</v>
      </c>
      <c r="U80" s="38">
        <f>T80*0.92</f>
        <v>3.8345974970404195E-5</v>
      </c>
      <c r="V80" s="25">
        <f>LOOKUP(H80,'Load Factor Adjustment'!$A$32:$A$36,'Load Factor Adjustment'!$D$32:$D$36)</f>
        <v>0.68571428571428572</v>
      </c>
      <c r="W80" s="38">
        <f>S80*V80</f>
        <v>3.173805899833298E-4</v>
      </c>
      <c r="X80" s="38">
        <f>U80*V80</f>
        <v>2.629438283684859E-5</v>
      </c>
    </row>
    <row r="81" spans="1:24" x14ac:dyDescent="0.25">
      <c r="A81" s="28" t="s">
        <v>25</v>
      </c>
      <c r="B81" s="29">
        <v>2015</v>
      </c>
      <c r="C81" s="30"/>
      <c r="D81" s="29">
        <v>2025</v>
      </c>
      <c r="E81" s="29">
        <v>5972</v>
      </c>
      <c r="F81" s="28" t="s">
        <v>17</v>
      </c>
      <c r="G81" s="28" t="s">
        <v>32</v>
      </c>
      <c r="H81" s="28" t="s">
        <v>18</v>
      </c>
      <c r="I81" s="29">
        <v>2001</v>
      </c>
      <c r="J81" s="29">
        <v>400</v>
      </c>
      <c r="K81" s="29">
        <v>98</v>
      </c>
      <c r="L81" s="31">
        <v>0.7</v>
      </c>
      <c r="M81" s="31">
        <v>6.54</v>
      </c>
      <c r="N81" s="32">
        <v>5.22</v>
      </c>
      <c r="O81" s="31">
        <v>0.19781481481481478</v>
      </c>
      <c r="P81" s="32">
        <v>0.15788888888888888</v>
      </c>
      <c r="Q81" s="25"/>
      <c r="R81" s="24"/>
      <c r="S81" s="24"/>
      <c r="T81" s="24"/>
    </row>
    <row r="82" spans="1:24" x14ac:dyDescent="0.25">
      <c r="A82" s="28" t="s">
        <v>25</v>
      </c>
      <c r="B82" s="29">
        <v>2015</v>
      </c>
      <c r="C82" s="30">
        <v>42499</v>
      </c>
      <c r="D82" s="29">
        <v>2025</v>
      </c>
      <c r="E82" s="29">
        <v>5973</v>
      </c>
      <c r="F82" s="28" t="s">
        <v>20</v>
      </c>
      <c r="G82" s="28" t="s">
        <v>33</v>
      </c>
      <c r="H82" s="28" t="s">
        <v>18</v>
      </c>
      <c r="I82" s="29">
        <v>2014</v>
      </c>
      <c r="J82" s="29">
        <v>400</v>
      </c>
      <c r="K82" s="29">
        <v>103</v>
      </c>
      <c r="L82" s="31">
        <v>0.7</v>
      </c>
      <c r="M82" s="31">
        <v>2.15</v>
      </c>
      <c r="N82" s="32">
        <v>8.0000000000000002E-3</v>
      </c>
      <c r="O82" s="31">
        <v>6.8348765432098751E-2</v>
      </c>
      <c r="P82" s="32">
        <v>2.54320987654321E-4</v>
      </c>
      <c r="Q82" s="25">
        <f>O81-O82</f>
        <v>0.12946604938271603</v>
      </c>
      <c r="R82" s="24">
        <f>P81-P82</f>
        <v>0.15763456790123456</v>
      </c>
      <c r="S82" s="38">
        <f>Q82/365</f>
        <v>3.5470150515812612E-4</v>
      </c>
      <c r="T82" s="38">
        <f>R82/365</f>
        <v>4.3187552849653307E-4</v>
      </c>
      <c r="U82" s="38">
        <f>T82*0.92</f>
        <v>3.9732548621681043E-4</v>
      </c>
      <c r="V82" s="25">
        <f>LOOKUP(H82,'Load Factor Adjustment'!$A$32:$A$36,'Load Factor Adjustment'!$D$32:$D$36)</f>
        <v>0.68571428571428572</v>
      </c>
      <c r="W82" s="38">
        <f>S82*V82</f>
        <v>2.432238892512865E-4</v>
      </c>
      <c r="X82" s="38">
        <f>U82*V82</f>
        <v>2.7245176197724145E-4</v>
      </c>
    </row>
    <row r="83" spans="1:24" x14ac:dyDescent="0.25">
      <c r="A83" s="28" t="s">
        <v>25</v>
      </c>
      <c r="B83" s="29">
        <v>2015</v>
      </c>
      <c r="C83" s="30"/>
      <c r="D83" s="29">
        <v>2026</v>
      </c>
      <c r="E83" s="29">
        <v>5977</v>
      </c>
      <c r="F83" s="28" t="s">
        <v>17</v>
      </c>
      <c r="G83" s="28" t="s">
        <v>19</v>
      </c>
      <c r="H83" s="28" t="s">
        <v>18</v>
      </c>
      <c r="I83" s="29">
        <v>1959</v>
      </c>
      <c r="J83" s="29">
        <v>1500</v>
      </c>
      <c r="K83" s="29">
        <v>64</v>
      </c>
      <c r="L83" s="31">
        <v>0.7</v>
      </c>
      <c r="M83" s="31">
        <v>12.09</v>
      </c>
      <c r="N83" s="32">
        <v>0.60499999999999998</v>
      </c>
      <c r="O83" s="31">
        <v>0.89555555555555555</v>
      </c>
      <c r="P83" s="32">
        <v>4.4814814814814814E-2</v>
      </c>
      <c r="Q83" s="25"/>
      <c r="R83" s="24"/>
      <c r="S83" s="24"/>
      <c r="T83" s="24"/>
    </row>
    <row r="84" spans="1:24" x14ac:dyDescent="0.25">
      <c r="A84" s="28" t="s">
        <v>25</v>
      </c>
      <c r="B84" s="29">
        <v>2015</v>
      </c>
      <c r="C84" s="30">
        <v>42496</v>
      </c>
      <c r="D84" s="29">
        <v>2026</v>
      </c>
      <c r="E84" s="29">
        <v>5978</v>
      </c>
      <c r="F84" s="28" t="s">
        <v>20</v>
      </c>
      <c r="G84" s="28" t="s">
        <v>42</v>
      </c>
      <c r="H84" s="28" t="s">
        <v>18</v>
      </c>
      <c r="I84" s="29">
        <v>2015</v>
      </c>
      <c r="J84" s="29">
        <v>1500</v>
      </c>
      <c r="K84" s="29">
        <v>75</v>
      </c>
      <c r="L84" s="31">
        <v>0.7</v>
      </c>
      <c r="M84" s="31">
        <v>2.74</v>
      </c>
      <c r="N84" s="32">
        <v>0.192</v>
      </c>
      <c r="O84" s="31">
        <v>0.23784722222222221</v>
      </c>
      <c r="P84" s="32">
        <v>1.6666666666666663E-2</v>
      </c>
      <c r="Q84" s="25">
        <f>O83-O84</f>
        <v>0.65770833333333334</v>
      </c>
      <c r="R84" s="24">
        <f>P83-P84</f>
        <v>2.8148148148148151E-2</v>
      </c>
      <c r="S84" s="38">
        <f>Q84/365</f>
        <v>1.8019406392694064E-3</v>
      </c>
      <c r="T84" s="38">
        <f>R84/365</f>
        <v>7.7118214104515478E-5</v>
      </c>
      <c r="U84" s="38">
        <f>T84*0.92</f>
        <v>7.0948756976154244E-5</v>
      </c>
      <c r="V84" s="25">
        <f>LOOKUP(H84,'Load Factor Adjustment'!$A$32:$A$36,'Load Factor Adjustment'!$D$32:$D$36)</f>
        <v>0.68571428571428572</v>
      </c>
      <c r="W84" s="38">
        <f>S84*V84</f>
        <v>1.2356164383561644E-3</v>
      </c>
      <c r="X84" s="38">
        <f>U84*V84</f>
        <v>4.8650576212220052E-5</v>
      </c>
    </row>
    <row r="85" spans="1:24" x14ac:dyDescent="0.25">
      <c r="A85" s="28" t="s">
        <v>27</v>
      </c>
      <c r="B85" s="29">
        <v>2015</v>
      </c>
      <c r="C85" s="30"/>
      <c r="D85" s="29">
        <v>2027</v>
      </c>
      <c r="E85" s="29">
        <v>5979</v>
      </c>
      <c r="F85" s="28" t="s">
        <v>17</v>
      </c>
      <c r="G85" s="28" t="s">
        <v>19</v>
      </c>
      <c r="H85" s="28" t="s">
        <v>18</v>
      </c>
      <c r="I85" s="29">
        <v>1976</v>
      </c>
      <c r="J85" s="29">
        <v>250</v>
      </c>
      <c r="K85" s="29">
        <v>72</v>
      </c>
      <c r="L85" s="31">
        <v>0.7</v>
      </c>
      <c r="M85" s="31">
        <v>12.09</v>
      </c>
      <c r="N85" s="32">
        <v>0.60499999999999998</v>
      </c>
      <c r="O85" s="31">
        <v>0.16791666666666666</v>
      </c>
      <c r="P85" s="32">
        <v>8.4027777777777764E-3</v>
      </c>
      <c r="Q85" s="25"/>
      <c r="R85" s="24"/>
      <c r="S85" s="24"/>
      <c r="T85" s="24"/>
    </row>
    <row r="86" spans="1:24" x14ac:dyDescent="0.25">
      <c r="A86" s="28" t="s">
        <v>27</v>
      </c>
      <c r="B86" s="29">
        <v>2015</v>
      </c>
      <c r="C86" s="30">
        <v>42482</v>
      </c>
      <c r="D86" s="29">
        <v>2027</v>
      </c>
      <c r="E86" s="29">
        <v>5980</v>
      </c>
      <c r="F86" s="28" t="s">
        <v>20</v>
      </c>
      <c r="G86" s="28" t="s">
        <v>42</v>
      </c>
      <c r="H86" s="28" t="s">
        <v>18</v>
      </c>
      <c r="I86" s="29">
        <v>2015</v>
      </c>
      <c r="J86" s="29">
        <v>250</v>
      </c>
      <c r="K86" s="29">
        <v>90</v>
      </c>
      <c r="L86" s="31">
        <v>0.7</v>
      </c>
      <c r="M86" s="31">
        <v>0.26</v>
      </c>
      <c r="N86" s="32">
        <v>8.0000000000000002E-3</v>
      </c>
      <c r="O86" s="31">
        <v>4.5138888888888885E-3</v>
      </c>
      <c r="P86" s="32">
        <v>1.3888888888888886E-4</v>
      </c>
      <c r="Q86" s="25">
        <f>O85-O86</f>
        <v>0.16340277777777776</v>
      </c>
      <c r="R86" s="24">
        <f>P85-P86</f>
        <v>8.2638888888888883E-3</v>
      </c>
      <c r="S86" s="38">
        <f>Q86/365</f>
        <v>4.4767884322678838E-4</v>
      </c>
      <c r="T86" s="38">
        <f>R86/365</f>
        <v>2.2640791476407912E-5</v>
      </c>
      <c r="U86" s="38">
        <f>T86*0.92</f>
        <v>2.082952815829528E-5</v>
      </c>
      <c r="V86" s="25">
        <f>LOOKUP(H86,'Load Factor Adjustment'!$A$32:$A$36,'Load Factor Adjustment'!$D$32:$D$36)</f>
        <v>0.68571428571428572</v>
      </c>
      <c r="W86" s="38">
        <f>S86*V86</f>
        <v>3.0697977821265488E-4</v>
      </c>
      <c r="X86" s="38">
        <f>U86*V86</f>
        <v>1.4283105022831049E-5</v>
      </c>
    </row>
    <row r="87" spans="1:24" x14ac:dyDescent="0.25">
      <c r="A87" s="28" t="s">
        <v>25</v>
      </c>
      <c r="B87" s="29">
        <v>2014</v>
      </c>
      <c r="C87" s="30"/>
      <c r="D87" s="29">
        <v>2028</v>
      </c>
      <c r="E87" s="29">
        <v>5974</v>
      </c>
      <c r="F87" s="28" t="s">
        <v>17</v>
      </c>
      <c r="G87" s="28" t="s">
        <v>19</v>
      </c>
      <c r="H87" s="28" t="s">
        <v>18</v>
      </c>
      <c r="I87" s="29">
        <v>1958</v>
      </c>
      <c r="J87" s="29">
        <v>500</v>
      </c>
      <c r="K87" s="29">
        <v>91</v>
      </c>
      <c r="L87" s="31">
        <v>0.7</v>
      </c>
      <c r="M87" s="31">
        <v>12.09</v>
      </c>
      <c r="N87" s="32">
        <v>0.60499999999999998</v>
      </c>
      <c r="O87" s="31">
        <v>0.4244560185185185</v>
      </c>
      <c r="P87" s="32">
        <v>2.1240354938271606E-2</v>
      </c>
      <c r="Q87" s="25"/>
      <c r="R87" s="24"/>
      <c r="S87" s="24"/>
      <c r="T87" s="24"/>
    </row>
    <row r="88" spans="1:24" x14ac:dyDescent="0.25">
      <c r="A88" s="28" t="s">
        <v>25</v>
      </c>
      <c r="B88" s="29">
        <v>2014</v>
      </c>
      <c r="C88" s="30"/>
      <c r="D88" s="29">
        <v>2028</v>
      </c>
      <c r="E88" s="29">
        <v>5976</v>
      </c>
      <c r="F88" s="28" t="s">
        <v>17</v>
      </c>
      <c r="G88" s="28" t="s">
        <v>19</v>
      </c>
      <c r="H88" s="28" t="s">
        <v>18</v>
      </c>
      <c r="I88" s="29">
        <v>1972</v>
      </c>
      <c r="J88" s="29">
        <v>500</v>
      </c>
      <c r="K88" s="29">
        <v>130</v>
      </c>
      <c r="L88" s="31">
        <v>0.7</v>
      </c>
      <c r="M88" s="31">
        <v>11.16</v>
      </c>
      <c r="N88" s="32">
        <v>0.39600000000000002</v>
      </c>
      <c r="O88" s="31">
        <v>0.55972222222222212</v>
      </c>
      <c r="P88" s="32">
        <v>1.9861111111111111E-2</v>
      </c>
      <c r="Q88" s="25"/>
      <c r="R88" s="24"/>
      <c r="S88" s="24"/>
      <c r="T88" s="24"/>
    </row>
    <row r="89" spans="1:24" x14ac:dyDescent="0.25">
      <c r="A89" s="28" t="s">
        <v>25</v>
      </c>
      <c r="B89" s="29">
        <v>2014</v>
      </c>
      <c r="C89" s="30">
        <v>42488</v>
      </c>
      <c r="D89" s="29">
        <v>2028</v>
      </c>
      <c r="E89" s="29">
        <v>5975</v>
      </c>
      <c r="F89" s="28" t="s">
        <v>20</v>
      </c>
      <c r="G89" s="28" t="s">
        <v>33</v>
      </c>
      <c r="H89" s="28" t="s">
        <v>18</v>
      </c>
      <c r="I89" s="29">
        <v>2013</v>
      </c>
      <c r="J89" s="29">
        <v>1000</v>
      </c>
      <c r="K89" s="29">
        <v>350</v>
      </c>
      <c r="L89" s="31">
        <v>0.7</v>
      </c>
      <c r="M89" s="31">
        <v>1.29</v>
      </c>
      <c r="N89" s="32">
        <v>8.0000000000000002E-3</v>
      </c>
      <c r="O89" s="31">
        <v>0.34837962962962965</v>
      </c>
      <c r="P89" s="32">
        <v>2.1604938271604936E-3</v>
      </c>
      <c r="Q89" s="25">
        <f>O87+O88-O89</f>
        <v>0.63579861111111102</v>
      </c>
      <c r="R89" s="24">
        <f>P87+P88-P89</f>
        <v>3.8940972222222224E-2</v>
      </c>
      <c r="S89" s="38">
        <f>Q89/365</f>
        <v>1.7419140030441398E-3</v>
      </c>
      <c r="T89" s="38">
        <f>R89/365</f>
        <v>1.0668759512937596E-4</v>
      </c>
      <c r="U89" s="38">
        <f>T89*0.92</f>
        <v>9.8152587519025893E-5</v>
      </c>
      <c r="V89" s="25">
        <f>LOOKUP(H89,'Load Factor Adjustment'!$A$32:$A$36,'Load Factor Adjustment'!$D$32:$D$36)</f>
        <v>0.68571428571428572</v>
      </c>
      <c r="W89" s="38">
        <f>S89*V89</f>
        <v>1.1944553163731244E-3</v>
      </c>
      <c r="X89" s="38">
        <f>U89*V89</f>
        <v>6.7304631441617762E-5</v>
      </c>
    </row>
    <row r="90" spans="1:24" x14ac:dyDescent="0.25">
      <c r="A90" s="28" t="s">
        <v>27</v>
      </c>
      <c r="B90" s="29">
        <v>2015</v>
      </c>
      <c r="C90" s="30"/>
      <c r="D90" s="29">
        <v>2030</v>
      </c>
      <c r="E90" s="29">
        <v>5983</v>
      </c>
      <c r="F90" s="28" t="s">
        <v>17</v>
      </c>
      <c r="G90" s="28" t="s">
        <v>19</v>
      </c>
      <c r="H90" s="28" t="s">
        <v>18</v>
      </c>
      <c r="I90" s="29">
        <v>1977</v>
      </c>
      <c r="J90" s="29">
        <v>250</v>
      </c>
      <c r="K90" s="29">
        <v>69</v>
      </c>
      <c r="L90" s="31">
        <v>0.7</v>
      </c>
      <c r="M90" s="31">
        <v>12.09</v>
      </c>
      <c r="N90" s="32">
        <v>0.60499999999999998</v>
      </c>
      <c r="O90" s="31">
        <v>0.1609201388888889</v>
      </c>
      <c r="P90" s="32">
        <v>8.0526620370370353E-3</v>
      </c>
      <c r="Q90" s="25"/>
      <c r="R90" s="24"/>
      <c r="S90" s="24"/>
      <c r="T90" s="24"/>
    </row>
    <row r="91" spans="1:24" x14ac:dyDescent="0.25">
      <c r="A91" s="28" t="s">
        <v>27</v>
      </c>
      <c r="B91" s="29">
        <v>2015</v>
      </c>
      <c r="C91" s="30">
        <v>42467</v>
      </c>
      <c r="D91" s="29">
        <v>2030</v>
      </c>
      <c r="E91" s="29">
        <v>5984</v>
      </c>
      <c r="F91" s="28" t="s">
        <v>20</v>
      </c>
      <c r="G91" s="28" t="s">
        <v>33</v>
      </c>
      <c r="H91" s="28" t="s">
        <v>18</v>
      </c>
      <c r="I91" s="29">
        <v>2014</v>
      </c>
      <c r="J91" s="29">
        <v>250</v>
      </c>
      <c r="K91" s="29">
        <v>85</v>
      </c>
      <c r="L91" s="31">
        <v>0.7</v>
      </c>
      <c r="M91" s="31">
        <v>2.14</v>
      </c>
      <c r="N91" s="32">
        <v>8.0000000000000002E-3</v>
      </c>
      <c r="O91" s="31">
        <v>3.5088734567901229E-2</v>
      </c>
      <c r="P91" s="32">
        <v>1.3117283950617281E-4</v>
      </c>
      <c r="Q91" s="25">
        <f>O90-O91</f>
        <v>0.12583140432098766</v>
      </c>
      <c r="R91" s="24">
        <f>P90-P91</f>
        <v>7.9214891975308618E-3</v>
      </c>
      <c r="S91" s="38">
        <f>Q91/365</f>
        <v>3.4474357348215798E-4</v>
      </c>
      <c r="T91" s="38">
        <f>R91/365</f>
        <v>2.170271013022154E-5</v>
      </c>
      <c r="U91" s="38">
        <f>T91*0.92</f>
        <v>1.9966493319803818E-5</v>
      </c>
      <c r="V91" s="25">
        <f>LOOKUP(H91,'Load Factor Adjustment'!$A$32:$A$36,'Load Factor Adjustment'!$D$32:$D$36)</f>
        <v>0.68571428571428572</v>
      </c>
      <c r="W91" s="38">
        <f>S91*V91</f>
        <v>2.3639559324490833E-4</v>
      </c>
      <c r="X91" s="38">
        <f>U91*V91</f>
        <v>1.3691309705008333E-5</v>
      </c>
    </row>
    <row r="92" spans="1:24" x14ac:dyDescent="0.25">
      <c r="A92" s="28" t="s">
        <v>23</v>
      </c>
      <c r="B92" s="29">
        <v>2015</v>
      </c>
      <c r="C92" s="30"/>
      <c r="D92" s="29">
        <v>2033</v>
      </c>
      <c r="E92" s="29">
        <v>5802</v>
      </c>
      <c r="F92" s="28" t="s">
        <v>17</v>
      </c>
      <c r="G92" s="28" t="s">
        <v>19</v>
      </c>
      <c r="H92" s="28" t="s">
        <v>18</v>
      </c>
      <c r="I92" s="29">
        <v>1985</v>
      </c>
      <c r="J92" s="29">
        <v>600</v>
      </c>
      <c r="K92" s="29">
        <v>79</v>
      </c>
      <c r="L92" s="31">
        <v>0.7</v>
      </c>
      <c r="M92" s="31">
        <v>12.09</v>
      </c>
      <c r="N92" s="32">
        <v>0.60499999999999998</v>
      </c>
      <c r="O92" s="31">
        <v>0.44218055555555552</v>
      </c>
      <c r="P92" s="32">
        <v>2.2127314814814811E-2</v>
      </c>
      <c r="Q92" s="25"/>
      <c r="R92" s="24"/>
      <c r="S92" s="24"/>
      <c r="T92" s="24"/>
    </row>
    <row r="93" spans="1:24" x14ac:dyDescent="0.25">
      <c r="A93" s="28" t="s">
        <v>23</v>
      </c>
      <c r="B93" s="29">
        <v>2015</v>
      </c>
      <c r="C93" s="30">
        <v>42407</v>
      </c>
      <c r="D93" s="29">
        <v>2033</v>
      </c>
      <c r="E93" s="29">
        <v>5803</v>
      </c>
      <c r="F93" s="28" t="s">
        <v>20</v>
      </c>
      <c r="G93" s="28" t="s">
        <v>33</v>
      </c>
      <c r="H93" s="28" t="s">
        <v>18</v>
      </c>
      <c r="I93" s="29">
        <v>2014</v>
      </c>
      <c r="J93" s="29">
        <v>600</v>
      </c>
      <c r="K93" s="29">
        <v>85</v>
      </c>
      <c r="L93" s="31">
        <v>0.7</v>
      </c>
      <c r="M93" s="31">
        <v>2.14</v>
      </c>
      <c r="N93" s="32">
        <v>8.0000000000000002E-3</v>
      </c>
      <c r="O93" s="31">
        <v>8.4212962962962962E-2</v>
      </c>
      <c r="P93" s="32">
        <v>3.1481481481481475E-4</v>
      </c>
      <c r="Q93" s="25">
        <f>O92-O93</f>
        <v>0.35796759259259259</v>
      </c>
      <c r="R93" s="24">
        <f>P92-P93</f>
        <v>2.1812499999999995E-2</v>
      </c>
      <c r="S93" s="38">
        <f>Q93/365</f>
        <v>9.8073313039066454E-4</v>
      </c>
      <c r="T93" s="38">
        <f>R93/365</f>
        <v>5.9760273972602726E-5</v>
      </c>
      <c r="U93" s="38">
        <f>T93*0.92</f>
        <v>5.4979452054794514E-5</v>
      </c>
      <c r="V93" s="25">
        <f>LOOKUP(H93,'Load Factor Adjustment'!$A$32:$A$36,'Load Factor Adjustment'!$D$32:$D$36)</f>
        <v>0.68571428571428572</v>
      </c>
      <c r="W93" s="38">
        <f>S93*V93</f>
        <v>6.7250271798216998E-4</v>
      </c>
      <c r="X93" s="38">
        <f>U93*V93</f>
        <v>3.7700195694716239E-5</v>
      </c>
    </row>
    <row r="94" spans="1:24" x14ac:dyDescent="0.25">
      <c r="A94" s="28" t="s">
        <v>23</v>
      </c>
      <c r="B94" s="29">
        <v>2015</v>
      </c>
      <c r="C94" s="30"/>
      <c r="D94" s="29">
        <v>2034</v>
      </c>
      <c r="E94" s="29">
        <v>5800</v>
      </c>
      <c r="F94" s="28" t="s">
        <v>17</v>
      </c>
      <c r="G94" s="28" t="s">
        <v>19</v>
      </c>
      <c r="H94" s="28" t="s">
        <v>18</v>
      </c>
      <c r="I94" s="29">
        <v>1991</v>
      </c>
      <c r="J94" s="29">
        <v>1000</v>
      </c>
      <c r="K94" s="29">
        <v>86</v>
      </c>
      <c r="L94" s="31">
        <v>0.7</v>
      </c>
      <c r="M94" s="31">
        <v>8.14</v>
      </c>
      <c r="N94" s="32">
        <v>0.497</v>
      </c>
      <c r="O94" s="31">
        <v>0.54015432098765437</v>
      </c>
      <c r="P94" s="32">
        <v>3.2979938271604933E-2</v>
      </c>
      <c r="Q94" s="25"/>
      <c r="R94" s="24"/>
      <c r="S94" s="24"/>
      <c r="T94" s="24"/>
    </row>
    <row r="95" spans="1:24" x14ac:dyDescent="0.25">
      <c r="A95" s="28" t="s">
        <v>23</v>
      </c>
      <c r="B95" s="29">
        <v>2015</v>
      </c>
      <c r="C95" s="30">
        <v>42373</v>
      </c>
      <c r="D95" s="29">
        <v>2034</v>
      </c>
      <c r="E95" s="29">
        <v>5801</v>
      </c>
      <c r="F95" s="28" t="s">
        <v>20</v>
      </c>
      <c r="G95" s="28" t="s">
        <v>33</v>
      </c>
      <c r="H95" s="28" t="s">
        <v>18</v>
      </c>
      <c r="I95" s="29">
        <v>2014</v>
      </c>
      <c r="J95" s="29">
        <v>1000</v>
      </c>
      <c r="K95" s="29">
        <v>125</v>
      </c>
      <c r="L95" s="31">
        <v>0.7</v>
      </c>
      <c r="M95" s="31">
        <v>2.15</v>
      </c>
      <c r="N95" s="32">
        <v>8.0000000000000002E-3</v>
      </c>
      <c r="O95" s="31">
        <v>0.20736882716049382</v>
      </c>
      <c r="P95" s="32">
        <v>7.716049382716049E-4</v>
      </c>
      <c r="Q95" s="25">
        <f>O94-O95</f>
        <v>0.33278549382716055</v>
      </c>
      <c r="R95" s="24">
        <f>P94-P95</f>
        <v>3.2208333333333325E-2</v>
      </c>
      <c r="S95" s="38">
        <f>Q95/365</f>
        <v>9.1174107897852206E-4</v>
      </c>
      <c r="T95" s="38">
        <f>R95/365</f>
        <v>8.8242009132420067E-5</v>
      </c>
      <c r="U95" s="38">
        <f>T95*0.92</f>
        <v>8.1182648401826463E-5</v>
      </c>
      <c r="V95" s="25">
        <f>LOOKUP(H95,'Load Factor Adjustment'!$A$32:$A$36,'Load Factor Adjustment'!$D$32:$D$36)</f>
        <v>0.68571428571428572</v>
      </c>
      <c r="W95" s="38">
        <f>S95*V95</f>
        <v>6.2519388272812943E-4</v>
      </c>
      <c r="X95" s="38">
        <f>U95*V95</f>
        <v>5.5668101761252429E-5</v>
      </c>
    </row>
    <row r="96" spans="1:24" x14ac:dyDescent="0.25">
      <c r="A96" s="28" t="s">
        <v>23</v>
      </c>
      <c r="B96" s="29">
        <v>2015</v>
      </c>
      <c r="C96" s="30"/>
      <c r="D96" s="29">
        <v>2035</v>
      </c>
      <c r="E96" s="29">
        <v>5798</v>
      </c>
      <c r="F96" s="28" t="s">
        <v>17</v>
      </c>
      <c r="G96" s="28" t="s">
        <v>19</v>
      </c>
      <c r="H96" s="28" t="s">
        <v>18</v>
      </c>
      <c r="I96" s="29">
        <v>1992</v>
      </c>
      <c r="J96" s="29">
        <v>225</v>
      </c>
      <c r="K96" s="29">
        <v>94</v>
      </c>
      <c r="L96" s="31">
        <v>0.7</v>
      </c>
      <c r="M96" s="31">
        <v>8.14</v>
      </c>
      <c r="N96" s="32">
        <v>0.497</v>
      </c>
      <c r="O96" s="31">
        <v>0.13284027777777779</v>
      </c>
      <c r="P96" s="32">
        <v>8.1107638888888896E-3</v>
      </c>
      <c r="Q96" s="25"/>
      <c r="R96" s="24"/>
      <c r="S96" s="24"/>
      <c r="T96" s="24"/>
    </row>
    <row r="97" spans="1:24" x14ac:dyDescent="0.25">
      <c r="A97" s="28" t="s">
        <v>23</v>
      </c>
      <c r="B97" s="29">
        <v>2015</v>
      </c>
      <c r="C97" s="30">
        <v>42417</v>
      </c>
      <c r="D97" s="29">
        <v>2035</v>
      </c>
      <c r="E97" s="29">
        <v>5799</v>
      </c>
      <c r="F97" s="28" t="s">
        <v>20</v>
      </c>
      <c r="G97" s="28" t="s">
        <v>42</v>
      </c>
      <c r="H97" s="28" t="s">
        <v>18</v>
      </c>
      <c r="I97" s="29">
        <v>2015</v>
      </c>
      <c r="J97" s="29">
        <v>225</v>
      </c>
      <c r="K97" s="29">
        <v>75</v>
      </c>
      <c r="L97" s="31">
        <v>0.7</v>
      </c>
      <c r="M97" s="31">
        <v>0.26</v>
      </c>
      <c r="N97" s="32">
        <v>8.0000000000000002E-3</v>
      </c>
      <c r="O97" s="31">
        <v>3.3854166666666668E-3</v>
      </c>
      <c r="P97" s="32">
        <v>1.0416666666666667E-4</v>
      </c>
      <c r="Q97" s="25">
        <f>O96-O97</f>
        <v>0.12945486111111112</v>
      </c>
      <c r="R97" s="24">
        <f>P96-P97</f>
        <v>8.0065972222222222E-3</v>
      </c>
      <c r="S97" s="38">
        <f>Q97/365</f>
        <v>3.5467085235920857E-4</v>
      </c>
      <c r="T97" s="38">
        <f>R97/365</f>
        <v>2.1935882800608828E-5</v>
      </c>
      <c r="U97" s="38">
        <f>T97*0.92</f>
        <v>2.0181012176560123E-5</v>
      </c>
      <c r="V97" s="25">
        <f>LOOKUP(H97,'Load Factor Adjustment'!$A$32:$A$36,'Load Factor Adjustment'!$D$32:$D$36)</f>
        <v>0.68571428571428572</v>
      </c>
      <c r="W97" s="38">
        <f>S97*V97</f>
        <v>2.432028701891716E-4</v>
      </c>
      <c r="X97" s="38">
        <f>U97*V97</f>
        <v>1.3838408349641228E-5</v>
      </c>
    </row>
    <row r="98" spans="1:24" x14ac:dyDescent="0.25">
      <c r="A98" s="28" t="s">
        <v>23</v>
      </c>
      <c r="B98" s="29">
        <v>2015</v>
      </c>
      <c r="C98" s="30"/>
      <c r="D98" s="29">
        <v>2037</v>
      </c>
      <c r="E98" s="29">
        <v>5790</v>
      </c>
      <c r="F98" s="28" t="s">
        <v>17</v>
      </c>
      <c r="G98" s="28" t="s">
        <v>32</v>
      </c>
      <c r="H98" s="28" t="s">
        <v>18</v>
      </c>
      <c r="I98" s="29">
        <v>1998</v>
      </c>
      <c r="J98" s="29">
        <v>1000</v>
      </c>
      <c r="K98" s="29">
        <v>102</v>
      </c>
      <c r="L98" s="31">
        <v>0.7</v>
      </c>
      <c r="M98" s="31">
        <v>6.54</v>
      </c>
      <c r="N98" s="32">
        <v>0.27400000000000002</v>
      </c>
      <c r="O98" s="31">
        <v>0.51472222222222219</v>
      </c>
      <c r="P98" s="32">
        <v>2.1564814814814814E-2</v>
      </c>
      <c r="Q98" s="25"/>
      <c r="R98" s="24"/>
      <c r="S98" s="24"/>
      <c r="T98" s="24"/>
    </row>
    <row r="99" spans="1:24" x14ac:dyDescent="0.25">
      <c r="A99" s="28" t="s">
        <v>23</v>
      </c>
      <c r="B99" s="29">
        <v>2015</v>
      </c>
      <c r="C99" s="30">
        <v>42373</v>
      </c>
      <c r="D99" s="29">
        <v>2037</v>
      </c>
      <c r="E99" s="29">
        <v>5791</v>
      </c>
      <c r="F99" s="28" t="s">
        <v>20</v>
      </c>
      <c r="G99" s="28" t="s">
        <v>33</v>
      </c>
      <c r="H99" s="28" t="s">
        <v>18</v>
      </c>
      <c r="I99" s="29">
        <v>2014</v>
      </c>
      <c r="J99" s="29">
        <v>1000</v>
      </c>
      <c r="K99" s="29">
        <v>125</v>
      </c>
      <c r="L99" s="31">
        <v>0.7</v>
      </c>
      <c r="M99" s="31">
        <v>2.15</v>
      </c>
      <c r="N99" s="32">
        <v>8.0000000000000002E-3</v>
      </c>
      <c r="O99" s="31">
        <v>0.20736882716049382</v>
      </c>
      <c r="P99" s="32">
        <v>7.716049382716049E-4</v>
      </c>
      <c r="Q99" s="25">
        <f>O98-O99</f>
        <v>0.30735339506172837</v>
      </c>
      <c r="R99" s="24">
        <f>P98-P99</f>
        <v>2.079320987654321E-2</v>
      </c>
      <c r="S99" s="38">
        <f>Q99/365</f>
        <v>8.420640960595298E-4</v>
      </c>
      <c r="T99" s="38">
        <f>R99/365</f>
        <v>5.6967698291899203E-5</v>
      </c>
      <c r="U99" s="38">
        <f>T99*0.92</f>
        <v>5.2410282428547266E-5</v>
      </c>
      <c r="V99" s="25">
        <f>LOOKUP(H99,'Load Factor Adjustment'!$A$32:$A$36,'Load Factor Adjustment'!$D$32:$D$36)</f>
        <v>0.68571428571428572</v>
      </c>
      <c r="W99" s="38">
        <f>S99*V99</f>
        <v>5.7741538015510614E-4</v>
      </c>
      <c r="X99" s="38">
        <f>U99*V99</f>
        <v>3.5938479379575268E-5</v>
      </c>
    </row>
    <row r="100" spans="1:24" x14ac:dyDescent="0.25">
      <c r="A100" s="28" t="s">
        <v>23</v>
      </c>
      <c r="B100" s="29">
        <v>2015</v>
      </c>
      <c r="C100" s="30"/>
      <c r="D100" s="29">
        <v>2038</v>
      </c>
      <c r="E100" s="29">
        <v>5796</v>
      </c>
      <c r="F100" s="28" t="s">
        <v>17</v>
      </c>
      <c r="G100" s="28" t="s">
        <v>19</v>
      </c>
      <c r="H100" s="28" t="s">
        <v>18</v>
      </c>
      <c r="I100" s="29">
        <v>1984</v>
      </c>
      <c r="J100" s="29">
        <v>1000</v>
      </c>
      <c r="K100" s="29">
        <v>204</v>
      </c>
      <c r="L100" s="31">
        <v>0.7</v>
      </c>
      <c r="M100" s="31">
        <v>10.23</v>
      </c>
      <c r="N100" s="32">
        <v>0.39600000000000002</v>
      </c>
      <c r="O100" s="31">
        <v>1.6102777777777777</v>
      </c>
      <c r="P100" s="32">
        <v>6.2333333333333331E-2</v>
      </c>
      <c r="Q100" s="25"/>
      <c r="R100" s="24"/>
      <c r="S100" s="24"/>
      <c r="T100" s="24"/>
    </row>
    <row r="101" spans="1:24" x14ac:dyDescent="0.25">
      <c r="A101" s="28" t="s">
        <v>23</v>
      </c>
      <c r="B101" s="29">
        <v>2015</v>
      </c>
      <c r="C101" s="30">
        <v>42380</v>
      </c>
      <c r="D101" s="29">
        <v>2038</v>
      </c>
      <c r="E101" s="29">
        <v>5797</v>
      </c>
      <c r="F101" s="28" t="s">
        <v>20</v>
      </c>
      <c r="G101" s="28" t="s">
        <v>42</v>
      </c>
      <c r="H101" s="28" t="s">
        <v>18</v>
      </c>
      <c r="I101" s="29">
        <v>2015</v>
      </c>
      <c r="J101" s="29">
        <v>1000</v>
      </c>
      <c r="K101" s="29">
        <v>115</v>
      </c>
      <c r="L101" s="31">
        <v>0.7</v>
      </c>
      <c r="M101" s="31">
        <v>2.3199999999999998</v>
      </c>
      <c r="N101" s="32">
        <v>0.112</v>
      </c>
      <c r="O101" s="31">
        <v>0.20586419753086418</v>
      </c>
      <c r="P101" s="32">
        <v>9.9382716049382716E-3</v>
      </c>
      <c r="Q101" s="25">
        <f>O100-O101</f>
        <v>1.4044135802469135</v>
      </c>
      <c r="R101" s="24">
        <f>P100-P101</f>
        <v>5.2395061728395059E-2</v>
      </c>
      <c r="S101" s="38">
        <f>Q101/365</f>
        <v>3.8477084390326397E-3</v>
      </c>
      <c r="T101" s="38">
        <f>R101/365</f>
        <v>1.4354811432437003E-4</v>
      </c>
      <c r="U101" s="38">
        <f>T101*0.92</f>
        <v>1.3206426517842044E-4</v>
      </c>
      <c r="V101" s="25">
        <f>LOOKUP(H101,'Load Factor Adjustment'!$A$32:$A$36,'Load Factor Adjustment'!$D$32:$D$36)</f>
        <v>0.68571428571428572</v>
      </c>
      <c r="W101" s="38">
        <f>S101*V101</f>
        <v>2.6384286439080956E-3</v>
      </c>
      <c r="X101" s="38">
        <f>U101*V101</f>
        <v>9.0558353265202595E-5</v>
      </c>
    </row>
    <row r="102" spans="1:24" x14ac:dyDescent="0.25">
      <c r="A102" s="28" t="s">
        <v>23</v>
      </c>
      <c r="B102" s="29">
        <v>2015</v>
      </c>
      <c r="C102" s="30"/>
      <c r="D102" s="29">
        <v>2039</v>
      </c>
      <c r="E102" s="29">
        <v>5814</v>
      </c>
      <c r="F102" s="28" t="s">
        <v>17</v>
      </c>
      <c r="G102" s="28" t="s">
        <v>19</v>
      </c>
      <c r="H102" s="28" t="s">
        <v>18</v>
      </c>
      <c r="I102" s="29">
        <v>1985</v>
      </c>
      <c r="J102" s="29">
        <v>200</v>
      </c>
      <c r="K102" s="29">
        <v>53</v>
      </c>
      <c r="L102" s="31">
        <v>0.7</v>
      </c>
      <c r="M102" s="31">
        <v>12.09</v>
      </c>
      <c r="N102" s="32">
        <v>0.60499999999999998</v>
      </c>
      <c r="O102" s="31">
        <v>9.8884259259259241E-2</v>
      </c>
      <c r="P102" s="32">
        <v>4.9483024691358022E-3</v>
      </c>
      <c r="Q102" s="25"/>
      <c r="R102" s="24"/>
      <c r="S102" s="24"/>
      <c r="T102" s="24"/>
    </row>
    <row r="103" spans="1:24" x14ac:dyDescent="0.25">
      <c r="A103" s="28" t="s">
        <v>23</v>
      </c>
      <c r="B103" s="29">
        <v>2015</v>
      </c>
      <c r="C103" s="30">
        <v>42407</v>
      </c>
      <c r="D103" s="29">
        <v>2039</v>
      </c>
      <c r="E103" s="29">
        <v>5815</v>
      </c>
      <c r="F103" s="28" t="s">
        <v>20</v>
      </c>
      <c r="G103" s="28" t="s">
        <v>42</v>
      </c>
      <c r="H103" s="28" t="s">
        <v>18</v>
      </c>
      <c r="I103" s="29">
        <v>2015</v>
      </c>
      <c r="J103" s="29">
        <v>200</v>
      </c>
      <c r="K103" s="29">
        <v>63</v>
      </c>
      <c r="L103" s="31">
        <v>0.7</v>
      </c>
      <c r="M103" s="31">
        <v>2.74</v>
      </c>
      <c r="N103" s="32">
        <v>8.0000000000000002E-3</v>
      </c>
      <c r="O103" s="31">
        <v>2.6638888888888889E-2</v>
      </c>
      <c r="P103" s="32">
        <v>7.7777777777777782E-5</v>
      </c>
      <c r="Q103" s="25">
        <f>O102-O103</f>
        <v>7.2245370370370349E-2</v>
      </c>
      <c r="R103" s="24">
        <f>P102-P103</f>
        <v>4.870524691358024E-3</v>
      </c>
      <c r="S103" s="38">
        <f>Q103/365</f>
        <v>1.9793252156265849E-4</v>
      </c>
      <c r="T103" s="38">
        <f>R103/365</f>
        <v>1.3343903263994587E-5</v>
      </c>
      <c r="U103" s="38">
        <f>T103*0.92</f>
        <v>1.227639100287502E-5</v>
      </c>
      <c r="V103" s="25">
        <f>LOOKUP(H103,'Load Factor Adjustment'!$A$32:$A$36,'Load Factor Adjustment'!$D$32:$D$36)</f>
        <v>0.68571428571428572</v>
      </c>
      <c r="W103" s="38">
        <f>S103*V103</f>
        <v>1.3572515764296583E-4</v>
      </c>
      <c r="X103" s="38">
        <f>U103*V103</f>
        <v>8.4180966876857285E-6</v>
      </c>
    </row>
    <row r="104" spans="1:24" x14ac:dyDescent="0.25">
      <c r="A104" s="28" t="s">
        <v>23</v>
      </c>
      <c r="B104" s="29">
        <v>2015</v>
      </c>
      <c r="C104" s="30"/>
      <c r="D104" s="29">
        <v>2040</v>
      </c>
      <c r="E104" s="29">
        <v>5816</v>
      </c>
      <c r="F104" s="28" t="s">
        <v>17</v>
      </c>
      <c r="G104" s="28" t="s">
        <v>19</v>
      </c>
      <c r="H104" s="28" t="s">
        <v>18</v>
      </c>
      <c r="I104" s="29">
        <v>1988</v>
      </c>
      <c r="J104" s="29">
        <v>380</v>
      </c>
      <c r="K104" s="29">
        <v>73</v>
      </c>
      <c r="L104" s="31">
        <v>0.7</v>
      </c>
      <c r="M104" s="31">
        <v>8.14</v>
      </c>
      <c r="N104" s="32">
        <v>0.497</v>
      </c>
      <c r="O104" s="31">
        <v>0.17423117283950615</v>
      </c>
      <c r="P104" s="32">
        <v>1.0637947530864196E-2</v>
      </c>
      <c r="Q104" s="25"/>
      <c r="R104" s="24"/>
      <c r="S104" s="24"/>
      <c r="T104" s="24"/>
    </row>
    <row r="105" spans="1:24" x14ac:dyDescent="0.25">
      <c r="A105" s="28" t="s">
        <v>23</v>
      </c>
      <c r="B105" s="29">
        <v>2015</v>
      </c>
      <c r="C105" s="30">
        <v>42417</v>
      </c>
      <c r="D105" s="29">
        <v>2040</v>
      </c>
      <c r="E105" s="29">
        <v>5817</v>
      </c>
      <c r="F105" s="28" t="s">
        <v>20</v>
      </c>
      <c r="G105" s="28" t="s">
        <v>42</v>
      </c>
      <c r="H105" s="28" t="s">
        <v>18</v>
      </c>
      <c r="I105" s="29">
        <v>2015</v>
      </c>
      <c r="J105" s="29">
        <v>380</v>
      </c>
      <c r="K105" s="29">
        <v>71</v>
      </c>
      <c r="L105" s="31">
        <v>0.7</v>
      </c>
      <c r="M105" s="31">
        <v>2.74</v>
      </c>
      <c r="N105" s="32">
        <v>8.0000000000000002E-3</v>
      </c>
      <c r="O105" s="31">
        <v>5.7041049382716043E-2</v>
      </c>
      <c r="P105" s="32">
        <v>1.6654320987654321E-4</v>
      </c>
      <c r="Q105" s="25">
        <f>O104-O105</f>
        <v>0.11719012345679011</v>
      </c>
      <c r="R105" s="24">
        <f>P104-P105</f>
        <v>1.0471404320987653E-2</v>
      </c>
      <c r="S105" s="38">
        <f>Q105/365</f>
        <v>3.2106883138846608E-4</v>
      </c>
      <c r="T105" s="38">
        <f>R105/365</f>
        <v>2.8688778961610008E-5</v>
      </c>
      <c r="U105" s="38">
        <f>T105*0.92</f>
        <v>2.639367664468121E-5</v>
      </c>
      <c r="V105" s="25">
        <f>LOOKUP(H105,'Load Factor Adjustment'!$A$32:$A$36,'Load Factor Adjustment'!$D$32:$D$36)</f>
        <v>0.68571428571428572</v>
      </c>
      <c r="W105" s="38">
        <f>S105*V105</f>
        <v>2.2016148438066245E-4</v>
      </c>
      <c r="X105" s="38">
        <f>U105*V105</f>
        <v>1.8098521127781402E-5</v>
      </c>
    </row>
    <row r="106" spans="1:24" x14ac:dyDescent="0.25">
      <c r="A106" s="28" t="s">
        <v>23</v>
      </c>
      <c r="B106" s="29">
        <v>2015</v>
      </c>
      <c r="C106" s="30"/>
      <c r="D106" s="29">
        <v>2042</v>
      </c>
      <c r="E106" s="29">
        <v>5804</v>
      </c>
      <c r="F106" s="28" t="s">
        <v>17</v>
      </c>
      <c r="G106" s="28" t="s">
        <v>19</v>
      </c>
      <c r="H106" s="28" t="s">
        <v>18</v>
      </c>
      <c r="I106" s="29">
        <v>1976</v>
      </c>
      <c r="J106" s="29">
        <v>450</v>
      </c>
      <c r="K106" s="29">
        <v>91</v>
      </c>
      <c r="L106" s="31">
        <v>0.7</v>
      </c>
      <c r="M106" s="31">
        <v>12.09</v>
      </c>
      <c r="N106" s="32">
        <v>0.60499999999999998</v>
      </c>
      <c r="O106" s="31">
        <v>0.38201041666666663</v>
      </c>
      <c r="P106" s="32">
        <v>1.9116319444444443E-2</v>
      </c>
      <c r="Q106" s="25"/>
      <c r="R106" s="24"/>
      <c r="S106" s="24"/>
      <c r="T106" s="24"/>
    </row>
    <row r="107" spans="1:24" x14ac:dyDescent="0.25">
      <c r="A107" s="28" t="s">
        <v>23</v>
      </c>
      <c r="B107" s="29">
        <v>2015</v>
      </c>
      <c r="C107" s="30">
        <v>42429</v>
      </c>
      <c r="D107" s="29">
        <v>2042</v>
      </c>
      <c r="E107" s="29">
        <v>5805</v>
      </c>
      <c r="F107" s="28" t="s">
        <v>20</v>
      </c>
      <c r="G107" s="28" t="s">
        <v>42</v>
      </c>
      <c r="H107" s="28" t="s">
        <v>18</v>
      </c>
      <c r="I107" s="29">
        <v>2015</v>
      </c>
      <c r="J107" s="29">
        <v>450</v>
      </c>
      <c r="K107" s="29">
        <v>110</v>
      </c>
      <c r="L107" s="31">
        <v>0.7</v>
      </c>
      <c r="M107" s="31">
        <v>0.26</v>
      </c>
      <c r="N107" s="32">
        <v>8.0000000000000002E-3</v>
      </c>
      <c r="O107" s="31">
        <v>9.9305555555555553E-3</v>
      </c>
      <c r="P107" s="32">
        <v>3.0555555555555555E-4</v>
      </c>
      <c r="Q107" s="25">
        <f>O106-O107</f>
        <v>0.37207986111111108</v>
      </c>
      <c r="R107" s="24">
        <f>P106-P107</f>
        <v>1.8810763888888887E-2</v>
      </c>
      <c r="S107" s="38">
        <f>Q107/365</f>
        <v>1.0193968797564687E-3</v>
      </c>
      <c r="T107" s="38">
        <f>R107/365</f>
        <v>5.153633942161339E-5</v>
      </c>
      <c r="U107" s="38">
        <f>T107*0.92</f>
        <v>4.7413432267884324E-5</v>
      </c>
      <c r="V107" s="25">
        <f>LOOKUP(H107,'Load Factor Adjustment'!$A$32:$A$36,'Load Factor Adjustment'!$D$32:$D$36)</f>
        <v>0.68571428571428572</v>
      </c>
      <c r="W107" s="38">
        <f>S107*V107</f>
        <v>6.990150032615786E-4</v>
      </c>
      <c r="X107" s="38">
        <f>U107*V107</f>
        <v>3.2512067840834963E-5</v>
      </c>
    </row>
    <row r="108" spans="1:24" x14ac:dyDescent="0.25">
      <c r="A108" s="28" t="s">
        <v>23</v>
      </c>
      <c r="B108" s="29">
        <v>2015</v>
      </c>
      <c r="C108" s="30"/>
      <c r="D108" s="29">
        <v>2044</v>
      </c>
      <c r="E108" s="29">
        <v>5808</v>
      </c>
      <c r="F108" s="28" t="s">
        <v>17</v>
      </c>
      <c r="G108" s="28" t="s">
        <v>19</v>
      </c>
      <c r="H108" s="28" t="s">
        <v>18</v>
      </c>
      <c r="I108" s="29">
        <v>1978</v>
      </c>
      <c r="J108" s="29">
        <v>350</v>
      </c>
      <c r="K108" s="29">
        <v>98</v>
      </c>
      <c r="L108" s="31">
        <v>0.7</v>
      </c>
      <c r="M108" s="31">
        <v>12.09</v>
      </c>
      <c r="N108" s="32">
        <v>0.60499999999999998</v>
      </c>
      <c r="O108" s="31">
        <v>0.31997453703703699</v>
      </c>
      <c r="P108" s="32">
        <v>1.6011959876543209E-2</v>
      </c>
      <c r="Q108" s="25"/>
      <c r="R108" s="24"/>
      <c r="S108" s="24"/>
      <c r="T108" s="24"/>
    </row>
    <row r="109" spans="1:24" x14ac:dyDescent="0.25">
      <c r="A109" s="28" t="s">
        <v>23</v>
      </c>
      <c r="B109" s="29">
        <v>2015</v>
      </c>
      <c r="C109" s="30">
        <v>42425</v>
      </c>
      <c r="D109" s="29">
        <v>2044</v>
      </c>
      <c r="E109" s="29">
        <v>5809</v>
      </c>
      <c r="F109" s="28" t="s">
        <v>20</v>
      </c>
      <c r="G109" s="28" t="s">
        <v>33</v>
      </c>
      <c r="H109" s="28" t="s">
        <v>18</v>
      </c>
      <c r="I109" s="29">
        <v>2014</v>
      </c>
      <c r="J109" s="29">
        <v>350</v>
      </c>
      <c r="K109" s="29">
        <v>100</v>
      </c>
      <c r="L109" s="31">
        <v>0.7</v>
      </c>
      <c r="M109" s="31">
        <v>2.15</v>
      </c>
      <c r="N109" s="32">
        <v>8.0000000000000002E-3</v>
      </c>
      <c r="O109" s="31">
        <v>5.8063271604938273E-2</v>
      </c>
      <c r="P109" s="32">
        <v>2.1604938271604939E-4</v>
      </c>
      <c r="Q109" s="25">
        <f>O108-O109</f>
        <v>0.26191126543209869</v>
      </c>
      <c r="R109" s="24">
        <f>P108-P109</f>
        <v>1.579591049382716E-2</v>
      </c>
      <c r="S109" s="38">
        <f>Q109/365</f>
        <v>7.1756511077287317E-4</v>
      </c>
      <c r="T109" s="38">
        <f>R109/365</f>
        <v>4.3276467106375779E-5</v>
      </c>
      <c r="U109" s="38">
        <f>T109*0.92</f>
        <v>3.9814349737865718E-5</v>
      </c>
      <c r="V109" s="25">
        <f>LOOKUP(H109,'Load Factor Adjustment'!$A$32:$A$36,'Load Factor Adjustment'!$D$32:$D$36)</f>
        <v>0.68571428571428572</v>
      </c>
      <c r="W109" s="38">
        <f>S109*V109</f>
        <v>4.9204464738711307E-4</v>
      </c>
      <c r="X109" s="38">
        <f>U109*V109</f>
        <v>2.7301268391679349E-5</v>
      </c>
    </row>
    <row r="110" spans="1:24" x14ac:dyDescent="0.25">
      <c r="A110" s="28" t="s">
        <v>23</v>
      </c>
      <c r="B110" s="29">
        <v>2015</v>
      </c>
      <c r="C110" s="30"/>
      <c r="D110" s="29">
        <v>2045</v>
      </c>
      <c r="E110" s="29">
        <v>5812</v>
      </c>
      <c r="F110" s="28" t="s">
        <v>17</v>
      </c>
      <c r="G110" s="28" t="s">
        <v>19</v>
      </c>
      <c r="H110" s="28" t="s">
        <v>18</v>
      </c>
      <c r="I110" s="29">
        <v>1997</v>
      </c>
      <c r="J110" s="29">
        <v>700</v>
      </c>
      <c r="K110" s="29">
        <v>99</v>
      </c>
      <c r="L110" s="31">
        <v>0.7</v>
      </c>
      <c r="M110" s="31">
        <v>8.14</v>
      </c>
      <c r="N110" s="32">
        <v>0.497</v>
      </c>
      <c r="O110" s="31">
        <v>0.43526388888888884</v>
      </c>
      <c r="P110" s="32">
        <v>2.657569444444444E-2</v>
      </c>
      <c r="Q110" s="25"/>
      <c r="R110" s="24"/>
      <c r="S110" s="24"/>
      <c r="T110" s="24"/>
    </row>
    <row r="111" spans="1:24" x14ac:dyDescent="0.25">
      <c r="A111" s="28" t="s">
        <v>23</v>
      </c>
      <c r="B111" s="29">
        <v>2015</v>
      </c>
      <c r="C111" s="30">
        <v>42407</v>
      </c>
      <c r="D111" s="29">
        <v>2045</v>
      </c>
      <c r="E111" s="29">
        <v>5813</v>
      </c>
      <c r="F111" s="28" t="s">
        <v>20</v>
      </c>
      <c r="G111" s="28" t="s">
        <v>21</v>
      </c>
      <c r="H111" s="28" t="s">
        <v>18</v>
      </c>
      <c r="I111" s="29">
        <v>2014</v>
      </c>
      <c r="J111" s="29">
        <v>700</v>
      </c>
      <c r="K111" s="29">
        <v>106</v>
      </c>
      <c r="L111" s="31">
        <v>0.7</v>
      </c>
      <c r="M111" s="31">
        <v>2.3199999999999998</v>
      </c>
      <c r="N111" s="32">
        <v>0.112</v>
      </c>
      <c r="O111" s="31">
        <v>0.13282716049382715</v>
      </c>
      <c r="P111" s="32">
        <v>6.4123456790123462E-3</v>
      </c>
      <c r="Q111" s="25">
        <f>O110-O111</f>
        <v>0.30243672839506169</v>
      </c>
      <c r="R111" s="24">
        <f>P110-P111</f>
        <v>2.0163348765432094E-2</v>
      </c>
      <c r="S111" s="38">
        <f>Q111/365</f>
        <v>8.2859377642482653E-4</v>
      </c>
      <c r="T111" s="38">
        <f>R111/365</f>
        <v>5.5242051412142722E-5</v>
      </c>
      <c r="U111" s="38">
        <f>T111*0.92</f>
        <v>5.0822687299171307E-5</v>
      </c>
      <c r="V111" s="25">
        <f>LOOKUP(H111,'Load Factor Adjustment'!$A$32:$A$36,'Load Factor Adjustment'!$D$32:$D$36)</f>
        <v>0.68571428571428572</v>
      </c>
      <c r="W111" s="38">
        <f>S111*V111</f>
        <v>5.681785895484525E-4</v>
      </c>
      <c r="X111" s="38">
        <f>U111*V111</f>
        <v>3.4849842719431751E-5</v>
      </c>
    </row>
    <row r="112" spans="1:24" x14ac:dyDescent="0.25">
      <c r="A112" s="28" t="s">
        <v>25</v>
      </c>
      <c r="B112" s="29">
        <v>2015</v>
      </c>
      <c r="C112" s="30"/>
      <c r="D112" s="29">
        <v>2046</v>
      </c>
      <c r="E112" s="29">
        <v>5824</v>
      </c>
      <c r="F112" s="28" t="s">
        <v>17</v>
      </c>
      <c r="G112" s="28" t="s">
        <v>19</v>
      </c>
      <c r="H112" s="28" t="s">
        <v>18</v>
      </c>
      <c r="I112" s="29">
        <v>1983</v>
      </c>
      <c r="J112" s="29">
        <v>1000</v>
      </c>
      <c r="K112" s="29">
        <v>104</v>
      </c>
      <c r="L112" s="31">
        <v>0.7</v>
      </c>
      <c r="M112" s="31">
        <v>12.09</v>
      </c>
      <c r="N112" s="32">
        <v>0.60499999999999998</v>
      </c>
      <c r="O112" s="31">
        <v>0.97018518518518515</v>
      </c>
      <c r="P112" s="32">
        <v>4.8549382716049382E-2</v>
      </c>
      <c r="Q112" s="25"/>
      <c r="R112" s="24"/>
      <c r="S112" s="24"/>
      <c r="T112" s="24"/>
    </row>
    <row r="113" spans="1:24" x14ac:dyDescent="0.25">
      <c r="A113" s="28" t="s">
        <v>25</v>
      </c>
      <c r="B113" s="29">
        <v>2015</v>
      </c>
      <c r="C113" s="30">
        <v>42438</v>
      </c>
      <c r="D113" s="29">
        <v>2046</v>
      </c>
      <c r="E113" s="29">
        <v>5826</v>
      </c>
      <c r="F113" s="28" t="s">
        <v>20</v>
      </c>
      <c r="G113" s="28" t="s">
        <v>33</v>
      </c>
      <c r="H113" s="28" t="s">
        <v>18</v>
      </c>
      <c r="I113" s="29">
        <v>2014</v>
      </c>
      <c r="J113" s="29">
        <v>1000</v>
      </c>
      <c r="K113" s="29">
        <v>100</v>
      </c>
      <c r="L113" s="31">
        <v>0.7</v>
      </c>
      <c r="M113" s="31">
        <v>2.15</v>
      </c>
      <c r="N113" s="32">
        <v>8.0000000000000002E-3</v>
      </c>
      <c r="O113" s="31">
        <v>0.16589506172839505</v>
      </c>
      <c r="P113" s="32">
        <v>6.1728395061728394E-4</v>
      </c>
      <c r="Q113" s="25">
        <f>O112-O113</f>
        <v>0.80429012345679007</v>
      </c>
      <c r="R113" s="24">
        <f>P112-P113</f>
        <v>4.7932098765432099E-2</v>
      </c>
      <c r="S113" s="38">
        <f>Q113/365</f>
        <v>2.2035345848131233E-3</v>
      </c>
      <c r="T113" s="38">
        <f>R113/365</f>
        <v>1.3132081853543042E-4</v>
      </c>
      <c r="U113" s="38">
        <f>T113*0.92</f>
        <v>1.2081515305259599E-4</v>
      </c>
      <c r="V113" s="25">
        <f>LOOKUP(H113,'Load Factor Adjustment'!$A$32:$A$36,'Load Factor Adjustment'!$D$32:$D$36)</f>
        <v>0.68571428571428572</v>
      </c>
      <c r="W113" s="38">
        <f>S113*V113</f>
        <v>1.5109951438718561E-3</v>
      </c>
      <c r="X113" s="38">
        <f>U113*V113</f>
        <v>8.2844676378922958E-5</v>
      </c>
    </row>
    <row r="114" spans="1:24" x14ac:dyDescent="0.25">
      <c r="A114" s="28" t="s">
        <v>25</v>
      </c>
      <c r="B114" s="29">
        <v>2015</v>
      </c>
      <c r="C114" s="30"/>
      <c r="D114" s="29">
        <v>2047</v>
      </c>
      <c r="E114" s="29">
        <v>5822</v>
      </c>
      <c r="F114" s="28" t="s">
        <v>17</v>
      </c>
      <c r="G114" s="28" t="s">
        <v>19</v>
      </c>
      <c r="H114" s="28" t="s">
        <v>18</v>
      </c>
      <c r="I114" s="29">
        <v>1981</v>
      </c>
      <c r="J114" s="29">
        <v>400</v>
      </c>
      <c r="K114" s="29">
        <v>108</v>
      </c>
      <c r="L114" s="31">
        <v>0.7</v>
      </c>
      <c r="M114" s="31">
        <v>12.09</v>
      </c>
      <c r="N114" s="32">
        <v>0.60499999999999998</v>
      </c>
      <c r="O114" s="31">
        <v>0.40299999999999997</v>
      </c>
      <c r="P114" s="32">
        <v>2.0166666666666663E-2</v>
      </c>
      <c r="Q114" s="25"/>
      <c r="R114" s="24"/>
      <c r="S114" s="24"/>
      <c r="T114" s="24"/>
    </row>
    <row r="115" spans="1:24" x14ac:dyDescent="0.25">
      <c r="A115" s="28" t="s">
        <v>25</v>
      </c>
      <c r="B115" s="29">
        <v>2015</v>
      </c>
      <c r="C115" s="30">
        <v>42422</v>
      </c>
      <c r="D115" s="29">
        <v>2047</v>
      </c>
      <c r="E115" s="29">
        <v>5823</v>
      </c>
      <c r="F115" s="28" t="s">
        <v>20</v>
      </c>
      <c r="G115" s="28" t="s">
        <v>21</v>
      </c>
      <c r="H115" s="28" t="s">
        <v>18</v>
      </c>
      <c r="I115" s="29">
        <v>2015</v>
      </c>
      <c r="J115" s="29">
        <v>400</v>
      </c>
      <c r="K115" s="29">
        <v>106</v>
      </c>
      <c r="L115" s="31">
        <v>0.7</v>
      </c>
      <c r="M115" s="31">
        <v>2.3199999999999998</v>
      </c>
      <c r="N115" s="32">
        <v>0.112</v>
      </c>
      <c r="O115" s="31">
        <v>7.5901234567901224E-2</v>
      </c>
      <c r="P115" s="32">
        <v>3.6641975308641973E-3</v>
      </c>
      <c r="Q115" s="25">
        <f>O114-O115</f>
        <v>0.32709876543209876</v>
      </c>
      <c r="R115" s="24">
        <f>P114-P115</f>
        <v>1.6502469135802465E-2</v>
      </c>
      <c r="S115" s="38">
        <f>Q115/365</f>
        <v>8.9616100118383225E-4</v>
      </c>
      <c r="T115" s="38">
        <f>R115/365</f>
        <v>4.5212244207677985E-5</v>
      </c>
      <c r="U115" s="38">
        <f>T115*0.92</f>
        <v>4.1595264671063749E-5</v>
      </c>
      <c r="V115" s="25">
        <f>LOOKUP(H115,'Load Factor Adjustment'!$A$32:$A$36,'Load Factor Adjustment'!$D$32:$D$36)</f>
        <v>0.68571428571428572</v>
      </c>
      <c r="W115" s="38">
        <f>S115*V115</f>
        <v>6.1451040081177068E-4</v>
      </c>
      <c r="X115" s="38">
        <f>U115*V115</f>
        <v>2.8522467203015142E-5</v>
      </c>
    </row>
    <row r="116" spans="1:24" x14ac:dyDescent="0.25">
      <c r="A116" s="28" t="s">
        <v>25</v>
      </c>
      <c r="B116" s="29">
        <v>2015</v>
      </c>
      <c r="C116" s="30"/>
      <c r="D116" s="29">
        <v>2048</v>
      </c>
      <c r="E116" s="29">
        <v>5820</v>
      </c>
      <c r="F116" s="28" t="s">
        <v>17</v>
      </c>
      <c r="G116" s="28" t="s">
        <v>19</v>
      </c>
      <c r="H116" s="28" t="s">
        <v>18</v>
      </c>
      <c r="I116" s="29">
        <v>1994</v>
      </c>
      <c r="J116" s="29">
        <v>800</v>
      </c>
      <c r="K116" s="29">
        <v>190</v>
      </c>
      <c r="L116" s="31">
        <v>0.7</v>
      </c>
      <c r="M116" s="31">
        <v>7.6</v>
      </c>
      <c r="N116" s="32">
        <v>0.27400000000000002</v>
      </c>
      <c r="O116" s="31">
        <v>0.89135802469135805</v>
      </c>
      <c r="P116" s="32">
        <v>3.2135802469135798E-2</v>
      </c>
      <c r="Q116" s="25"/>
      <c r="R116" s="24"/>
      <c r="S116" s="24"/>
      <c r="T116" s="24"/>
    </row>
    <row r="117" spans="1:24" x14ac:dyDescent="0.25">
      <c r="A117" s="28" t="s">
        <v>25</v>
      </c>
      <c r="B117" s="29">
        <v>2015</v>
      </c>
      <c r="C117" s="30">
        <v>42443</v>
      </c>
      <c r="D117" s="29">
        <v>2048</v>
      </c>
      <c r="E117" s="29">
        <v>5821</v>
      </c>
      <c r="F117" s="28" t="s">
        <v>20</v>
      </c>
      <c r="G117" s="28" t="s">
        <v>42</v>
      </c>
      <c r="H117" s="28" t="s">
        <v>18</v>
      </c>
      <c r="I117" s="29">
        <v>2014</v>
      </c>
      <c r="J117" s="29">
        <v>800</v>
      </c>
      <c r="K117" s="29">
        <v>220</v>
      </c>
      <c r="L117" s="31">
        <v>0.7</v>
      </c>
      <c r="M117" s="31">
        <v>0.26</v>
      </c>
      <c r="N117" s="32">
        <v>8.0000000000000002E-3</v>
      </c>
      <c r="O117" s="31">
        <v>3.5308641975308641E-2</v>
      </c>
      <c r="P117" s="32">
        <v>1.0864197530864198E-3</v>
      </c>
      <c r="Q117" s="25">
        <f>O116-O117</f>
        <v>0.85604938271604936</v>
      </c>
      <c r="R117" s="24">
        <f>P116-P117</f>
        <v>3.1049382716049376E-2</v>
      </c>
      <c r="S117" s="38">
        <f>Q117/365</f>
        <v>2.3453407745645189E-3</v>
      </c>
      <c r="T117" s="38">
        <f>R117/365</f>
        <v>8.5066801961779118E-5</v>
      </c>
      <c r="U117" s="38">
        <f>T117*0.92</f>
        <v>7.8261457804836793E-5</v>
      </c>
      <c r="V117" s="25">
        <f>LOOKUP(H117,'Load Factor Adjustment'!$A$32:$A$36,'Load Factor Adjustment'!$D$32:$D$36)</f>
        <v>0.68571428571428572</v>
      </c>
      <c r="W117" s="38">
        <f>S117*V117</f>
        <v>1.6082336739870987E-3</v>
      </c>
      <c r="X117" s="38">
        <f>U117*V117</f>
        <v>5.366499963760237E-5</v>
      </c>
    </row>
    <row r="118" spans="1:24" x14ac:dyDescent="0.25">
      <c r="A118" s="28" t="s">
        <v>25</v>
      </c>
      <c r="B118" s="29">
        <v>2015</v>
      </c>
      <c r="C118" s="30"/>
      <c r="D118" s="29">
        <v>2049</v>
      </c>
      <c r="E118" s="29">
        <v>5818</v>
      </c>
      <c r="F118" s="28" t="s">
        <v>17</v>
      </c>
      <c r="G118" s="28" t="s">
        <v>19</v>
      </c>
      <c r="H118" s="28" t="s">
        <v>18</v>
      </c>
      <c r="I118" s="29">
        <v>1988</v>
      </c>
      <c r="J118" s="29">
        <v>1500</v>
      </c>
      <c r="K118" s="29">
        <v>95</v>
      </c>
      <c r="L118" s="31">
        <v>0.7</v>
      </c>
      <c r="M118" s="31">
        <v>8.14</v>
      </c>
      <c r="N118" s="32">
        <v>0.497</v>
      </c>
      <c r="O118" s="31">
        <v>0.8950231481481481</v>
      </c>
      <c r="P118" s="32">
        <v>5.4646990740740739E-2</v>
      </c>
      <c r="Q118" s="25"/>
      <c r="R118" s="24"/>
      <c r="S118" s="24"/>
      <c r="T118" s="24"/>
    </row>
    <row r="119" spans="1:24" x14ac:dyDescent="0.25">
      <c r="A119" s="28" t="s">
        <v>25</v>
      </c>
      <c r="B119" s="29">
        <v>2015</v>
      </c>
      <c r="C119" s="30">
        <v>42419</v>
      </c>
      <c r="D119" s="29">
        <v>2049</v>
      </c>
      <c r="E119" s="29">
        <v>5819</v>
      </c>
      <c r="F119" s="28" t="s">
        <v>20</v>
      </c>
      <c r="G119" s="28" t="s">
        <v>33</v>
      </c>
      <c r="H119" s="28" t="s">
        <v>18</v>
      </c>
      <c r="I119" s="29">
        <v>2014</v>
      </c>
      <c r="J119" s="29">
        <v>600</v>
      </c>
      <c r="K119" s="29">
        <v>100</v>
      </c>
      <c r="L119" s="31">
        <v>0.7</v>
      </c>
      <c r="M119" s="31">
        <v>2.15</v>
      </c>
      <c r="N119" s="32">
        <v>8.0000000000000002E-3</v>
      </c>
      <c r="O119" s="31">
        <v>9.9537037037037035E-2</v>
      </c>
      <c r="P119" s="32">
        <v>3.7037037037037035E-4</v>
      </c>
      <c r="Q119" s="25">
        <f>O118-O119</f>
        <v>0.79548611111111112</v>
      </c>
      <c r="R119" s="24">
        <f>P118-P119</f>
        <v>5.4276620370370371E-2</v>
      </c>
      <c r="S119" s="38">
        <f>Q119/365</f>
        <v>2.1794140030441402E-3</v>
      </c>
      <c r="T119" s="38">
        <f>R119/365</f>
        <v>1.4870306950786404E-4</v>
      </c>
      <c r="U119" s="38">
        <f>T119*0.92</f>
        <v>1.3680682394723493E-4</v>
      </c>
      <c r="V119" s="25">
        <f>LOOKUP(H119,'Load Factor Adjustment'!$A$32:$A$36,'Load Factor Adjustment'!$D$32:$D$36)</f>
        <v>0.68571428571428572</v>
      </c>
      <c r="W119" s="38">
        <f>S119*V119</f>
        <v>1.4944553163731247E-3</v>
      </c>
      <c r="X119" s="38">
        <f>U119*V119</f>
        <v>9.3810393563818238E-5</v>
      </c>
    </row>
    <row r="120" spans="1:24" x14ac:dyDescent="0.25">
      <c r="A120" s="28" t="s">
        <v>25</v>
      </c>
      <c r="B120" s="29">
        <v>2015</v>
      </c>
      <c r="C120" s="30"/>
      <c r="D120" s="29">
        <v>2050</v>
      </c>
      <c r="E120" s="29">
        <v>5827</v>
      </c>
      <c r="F120" s="28" t="s">
        <v>17</v>
      </c>
      <c r="G120" s="28" t="s">
        <v>19</v>
      </c>
      <c r="H120" s="28" t="s">
        <v>18</v>
      </c>
      <c r="I120" s="29">
        <v>1955</v>
      </c>
      <c r="J120" s="29">
        <v>450</v>
      </c>
      <c r="K120" s="29">
        <v>68</v>
      </c>
      <c r="L120" s="31">
        <v>0.7</v>
      </c>
      <c r="M120" s="31">
        <v>12.09</v>
      </c>
      <c r="N120" s="32">
        <v>0.60499999999999998</v>
      </c>
      <c r="O120" s="31">
        <v>0.28545833333333331</v>
      </c>
      <c r="P120" s="32">
        <v>1.4284722222222221E-2</v>
      </c>
      <c r="Q120" s="25"/>
      <c r="R120" s="24"/>
      <c r="S120" s="24"/>
      <c r="T120" s="24"/>
    </row>
    <row r="121" spans="1:24" x14ac:dyDescent="0.25">
      <c r="A121" s="28" t="s">
        <v>25</v>
      </c>
      <c r="B121" s="29">
        <v>2015</v>
      </c>
      <c r="C121" s="30">
        <v>42439</v>
      </c>
      <c r="D121" s="29">
        <v>2050</v>
      </c>
      <c r="E121" s="29">
        <v>5828</v>
      </c>
      <c r="F121" s="28" t="s">
        <v>20</v>
      </c>
      <c r="G121" s="28" t="s">
        <v>33</v>
      </c>
      <c r="H121" s="28" t="s">
        <v>18</v>
      </c>
      <c r="I121" s="29">
        <v>2014</v>
      </c>
      <c r="J121" s="29">
        <v>450</v>
      </c>
      <c r="K121" s="29">
        <v>83</v>
      </c>
      <c r="L121" s="31">
        <v>0.7</v>
      </c>
      <c r="M121" s="31">
        <v>2.14</v>
      </c>
      <c r="N121" s="32">
        <v>8.0000000000000002E-3</v>
      </c>
      <c r="O121" s="31">
        <v>6.167361111111111E-2</v>
      </c>
      <c r="P121" s="32">
        <v>2.3055555555555554E-4</v>
      </c>
      <c r="Q121" s="25">
        <f>O120-O121</f>
        <v>0.2237847222222222</v>
      </c>
      <c r="R121" s="24">
        <f>P120-P121</f>
        <v>1.4054166666666666E-2</v>
      </c>
      <c r="S121" s="38">
        <f>Q121/365</f>
        <v>6.1310882800608819E-4</v>
      </c>
      <c r="T121" s="38">
        <f>R121/365</f>
        <v>3.8504566210045663E-5</v>
      </c>
      <c r="U121" s="38">
        <f>T121*0.92</f>
        <v>3.5424200913242008E-5</v>
      </c>
      <c r="V121" s="25">
        <f>LOOKUP(H121,'Load Factor Adjustment'!$A$32:$A$36,'Load Factor Adjustment'!$D$32:$D$36)</f>
        <v>0.68571428571428572</v>
      </c>
      <c r="W121" s="38">
        <f>S121*V121</f>
        <v>4.2041748206131759E-4</v>
      </c>
      <c r="X121" s="38">
        <f>U121*V121</f>
        <v>2.4290880626223093E-5</v>
      </c>
    </row>
    <row r="122" spans="1:24" x14ac:dyDescent="0.25">
      <c r="A122" s="28" t="s">
        <v>25</v>
      </c>
      <c r="B122" s="29">
        <v>2015</v>
      </c>
      <c r="C122" s="30"/>
      <c r="D122" s="29">
        <v>2051</v>
      </c>
      <c r="E122" s="29">
        <v>5829</v>
      </c>
      <c r="F122" s="28" t="s">
        <v>17</v>
      </c>
      <c r="G122" s="28" t="s">
        <v>19</v>
      </c>
      <c r="H122" s="28" t="s">
        <v>18</v>
      </c>
      <c r="I122" s="29">
        <v>1974</v>
      </c>
      <c r="J122" s="29">
        <v>450</v>
      </c>
      <c r="K122" s="29">
        <v>84</v>
      </c>
      <c r="L122" s="31">
        <v>0.7</v>
      </c>
      <c r="M122" s="31">
        <v>12.09</v>
      </c>
      <c r="N122" s="32">
        <v>0.60499999999999998</v>
      </c>
      <c r="O122" s="31">
        <v>0.35262499999999997</v>
      </c>
      <c r="P122" s="32">
        <v>1.7645833333333333E-2</v>
      </c>
      <c r="Q122" s="25"/>
      <c r="R122" s="24"/>
      <c r="S122" s="24"/>
      <c r="T122" s="24"/>
    </row>
    <row r="123" spans="1:24" x14ac:dyDescent="0.25">
      <c r="A123" s="28" t="s">
        <v>25</v>
      </c>
      <c r="B123" s="29">
        <v>2015</v>
      </c>
      <c r="C123" s="30">
        <v>42437</v>
      </c>
      <c r="D123" s="29">
        <v>2051</v>
      </c>
      <c r="E123" s="29">
        <v>5830</v>
      </c>
      <c r="F123" s="28" t="s">
        <v>20</v>
      </c>
      <c r="G123" s="28" t="s">
        <v>33</v>
      </c>
      <c r="H123" s="28" t="s">
        <v>18</v>
      </c>
      <c r="I123" s="29">
        <v>2015</v>
      </c>
      <c r="J123" s="29">
        <v>450</v>
      </c>
      <c r="K123" s="29">
        <v>105</v>
      </c>
      <c r="L123" s="31">
        <v>0.7</v>
      </c>
      <c r="M123" s="31">
        <v>2.15</v>
      </c>
      <c r="N123" s="32">
        <v>8.0000000000000002E-3</v>
      </c>
      <c r="O123" s="31">
        <v>7.8385416666666666E-2</v>
      </c>
      <c r="P123" s="32">
        <v>2.9166666666666664E-4</v>
      </c>
      <c r="Q123" s="25">
        <f>O122-O123</f>
        <v>0.27423958333333331</v>
      </c>
      <c r="R123" s="24">
        <f>P122-P123</f>
        <v>1.7354166666666667E-2</v>
      </c>
      <c r="S123" s="38">
        <f>Q123/365</f>
        <v>7.5134132420091317E-4</v>
      </c>
      <c r="T123" s="38">
        <f>R123/365</f>
        <v>4.7545662100456621E-5</v>
      </c>
      <c r="U123" s="38">
        <f>T123*0.92</f>
        <v>4.374200913242009E-5</v>
      </c>
      <c r="V123" s="25">
        <f>LOOKUP(H123,'Load Factor Adjustment'!$A$32:$A$36,'Load Factor Adjustment'!$D$32:$D$36)</f>
        <v>0.68571428571428572</v>
      </c>
      <c r="W123" s="38">
        <f>S123*V123</f>
        <v>5.152054794520548E-4</v>
      </c>
      <c r="X123" s="38">
        <f>U123*V123</f>
        <v>2.9994520547945204E-5</v>
      </c>
    </row>
    <row r="124" spans="1:24" x14ac:dyDescent="0.25">
      <c r="A124" s="28" t="s">
        <v>25</v>
      </c>
      <c r="B124" s="29">
        <v>2014</v>
      </c>
      <c r="C124" s="30"/>
      <c r="D124" s="29">
        <v>2052</v>
      </c>
      <c r="E124" s="29">
        <v>5831</v>
      </c>
      <c r="F124" s="28" t="s">
        <v>17</v>
      </c>
      <c r="G124" s="28" t="s">
        <v>19</v>
      </c>
      <c r="H124" s="28" t="s">
        <v>18</v>
      </c>
      <c r="I124" s="29">
        <v>1968</v>
      </c>
      <c r="J124" s="29">
        <v>700</v>
      </c>
      <c r="K124" s="29">
        <v>150</v>
      </c>
      <c r="L124" s="31">
        <v>0.7</v>
      </c>
      <c r="M124" s="31">
        <v>13.02</v>
      </c>
      <c r="N124" s="32">
        <v>0.55400000000000005</v>
      </c>
      <c r="O124" s="31">
        <v>1.054861111111111</v>
      </c>
      <c r="P124" s="32">
        <v>4.4884259259259263E-2</v>
      </c>
      <c r="Q124" s="25"/>
      <c r="R124" s="24"/>
      <c r="S124" s="24"/>
      <c r="T124" s="24"/>
    </row>
    <row r="125" spans="1:24" x14ac:dyDescent="0.25">
      <c r="A125" s="28" t="s">
        <v>25</v>
      </c>
      <c r="B125" s="29">
        <v>2014</v>
      </c>
      <c r="C125" s="30">
        <v>42440</v>
      </c>
      <c r="D125" s="29">
        <v>2052</v>
      </c>
      <c r="E125" s="29">
        <v>5832</v>
      </c>
      <c r="F125" s="28" t="s">
        <v>20</v>
      </c>
      <c r="G125" s="28" t="s">
        <v>33</v>
      </c>
      <c r="H125" s="28" t="s">
        <v>18</v>
      </c>
      <c r="I125" s="29">
        <v>2014</v>
      </c>
      <c r="J125" s="29">
        <v>700</v>
      </c>
      <c r="K125" s="29">
        <v>100</v>
      </c>
      <c r="L125" s="31">
        <v>0.7</v>
      </c>
      <c r="M125" s="31">
        <v>2.15</v>
      </c>
      <c r="N125" s="32">
        <v>8.0000000000000002E-3</v>
      </c>
      <c r="O125" s="31">
        <v>0.11612654320987655</v>
      </c>
      <c r="P125" s="32">
        <v>4.3209876543209879E-4</v>
      </c>
      <c r="Q125" s="25">
        <f>O124-O125</f>
        <v>0.93873456790123444</v>
      </c>
      <c r="R125" s="24">
        <f>P124-P125</f>
        <v>4.4452160493827164E-2</v>
      </c>
      <c r="S125" s="38">
        <f>Q125/365</f>
        <v>2.5718755284965325E-3</v>
      </c>
      <c r="T125" s="38">
        <f>R125/365</f>
        <v>1.2178674107897853E-4</v>
      </c>
      <c r="U125" s="38">
        <f>T125*0.92</f>
        <v>1.1204380179266024E-4</v>
      </c>
      <c r="V125" s="25">
        <f>LOOKUP(H125,'Load Factor Adjustment'!$A$32:$A$36,'Load Factor Adjustment'!$D$32:$D$36)</f>
        <v>0.68571428571428572</v>
      </c>
      <c r="W125" s="38">
        <f>S125*V125</f>
        <v>1.7635717909690509E-3</v>
      </c>
      <c r="X125" s="38">
        <f>U125*V125</f>
        <v>7.683003551496702E-5</v>
      </c>
    </row>
    <row r="126" spans="1:24" x14ac:dyDescent="0.25">
      <c r="A126" s="28" t="s">
        <v>16</v>
      </c>
      <c r="B126" s="29">
        <v>2014</v>
      </c>
      <c r="C126" s="30"/>
      <c r="D126" s="29">
        <v>2054</v>
      </c>
      <c r="E126" s="29">
        <v>5843</v>
      </c>
      <c r="F126" s="28" t="s">
        <v>17</v>
      </c>
      <c r="G126" s="28" t="s">
        <v>19</v>
      </c>
      <c r="H126" s="28" t="s">
        <v>18</v>
      </c>
      <c r="I126" s="29">
        <v>1972</v>
      </c>
      <c r="J126" s="29">
        <v>400</v>
      </c>
      <c r="K126" s="29">
        <v>94</v>
      </c>
      <c r="L126" s="31">
        <v>0.7</v>
      </c>
      <c r="M126" s="31">
        <v>12.09</v>
      </c>
      <c r="N126" s="32">
        <v>0.60499999999999998</v>
      </c>
      <c r="O126" s="31">
        <v>0.35075925925925927</v>
      </c>
      <c r="P126" s="32">
        <v>1.7552469135802468E-2</v>
      </c>
      <c r="Q126" s="25"/>
      <c r="R126" s="24"/>
      <c r="S126" s="24"/>
      <c r="T126" s="24"/>
    </row>
    <row r="127" spans="1:24" x14ac:dyDescent="0.25">
      <c r="A127" s="28" t="s">
        <v>16</v>
      </c>
      <c r="B127" s="29">
        <v>2014</v>
      </c>
      <c r="C127" s="30">
        <v>42390</v>
      </c>
      <c r="D127" s="29">
        <v>2054</v>
      </c>
      <c r="E127" s="29">
        <v>5844</v>
      </c>
      <c r="F127" s="28" t="s">
        <v>20</v>
      </c>
      <c r="G127" s="28" t="s">
        <v>21</v>
      </c>
      <c r="H127" s="28" t="s">
        <v>18</v>
      </c>
      <c r="I127" s="29">
        <v>2015</v>
      </c>
      <c r="J127" s="29">
        <v>400</v>
      </c>
      <c r="K127" s="29">
        <v>86</v>
      </c>
      <c r="L127" s="31">
        <v>0.7</v>
      </c>
      <c r="M127" s="31">
        <v>2.74</v>
      </c>
      <c r="N127" s="32">
        <v>0.192</v>
      </c>
      <c r="O127" s="31">
        <v>7.2728395061728388E-2</v>
      </c>
      <c r="P127" s="32">
        <v>5.0962962962962958E-3</v>
      </c>
      <c r="Q127" s="25">
        <f>O126-O127</f>
        <v>0.27803086419753087</v>
      </c>
      <c r="R127" s="24">
        <f>P126-P127</f>
        <v>1.2456172839506171E-2</v>
      </c>
      <c r="S127" s="38">
        <f>Q127/365</f>
        <v>7.6172839506172838E-4</v>
      </c>
      <c r="T127" s="38">
        <f>R127/365</f>
        <v>3.4126500930153896E-5</v>
      </c>
      <c r="U127" s="38">
        <f>T127*0.92</f>
        <v>3.1396380855741586E-5</v>
      </c>
      <c r="V127" s="25">
        <f>LOOKUP(H127,'Load Factor Adjustment'!$A$32:$A$36,'Load Factor Adjustment'!$D$32:$D$36)</f>
        <v>0.68571428571428572</v>
      </c>
      <c r="W127" s="38">
        <f>S127*V127</f>
        <v>5.2232804232804229E-4</v>
      </c>
      <c r="X127" s="38">
        <f>U127*V127</f>
        <v>2.1528946872508516E-5</v>
      </c>
    </row>
    <row r="128" spans="1:24" x14ac:dyDescent="0.25">
      <c r="A128" s="28" t="s">
        <v>16</v>
      </c>
      <c r="B128" s="29">
        <v>2015</v>
      </c>
      <c r="C128" s="30"/>
      <c r="D128" s="29">
        <v>2055</v>
      </c>
      <c r="E128" s="29">
        <v>5841</v>
      </c>
      <c r="F128" s="28" t="s">
        <v>17</v>
      </c>
      <c r="G128" s="28" t="s">
        <v>19</v>
      </c>
      <c r="H128" s="28" t="s">
        <v>18</v>
      </c>
      <c r="I128" s="29">
        <v>1978</v>
      </c>
      <c r="J128" s="29">
        <v>1000</v>
      </c>
      <c r="K128" s="29">
        <v>157</v>
      </c>
      <c r="L128" s="31">
        <v>0.7</v>
      </c>
      <c r="M128" s="31">
        <v>11.16</v>
      </c>
      <c r="N128" s="32">
        <v>0.39600000000000002</v>
      </c>
      <c r="O128" s="31">
        <v>1.3519444444444444</v>
      </c>
      <c r="P128" s="32">
        <v>4.7972222222222215E-2</v>
      </c>
      <c r="Q128" s="25"/>
      <c r="R128" s="24"/>
      <c r="S128" s="24"/>
      <c r="T128" s="24"/>
    </row>
    <row r="129" spans="1:24" x14ac:dyDescent="0.25">
      <c r="A129" s="28" t="s">
        <v>16</v>
      </c>
      <c r="B129" s="29">
        <v>2015</v>
      </c>
      <c r="C129" s="30">
        <v>42425</v>
      </c>
      <c r="D129" s="29">
        <v>2055</v>
      </c>
      <c r="E129" s="29">
        <v>5842</v>
      </c>
      <c r="F129" s="28" t="s">
        <v>20</v>
      </c>
      <c r="G129" s="28" t="s">
        <v>42</v>
      </c>
      <c r="H129" s="28" t="s">
        <v>18</v>
      </c>
      <c r="I129" s="29">
        <v>2015</v>
      </c>
      <c r="J129" s="29">
        <v>1000</v>
      </c>
      <c r="K129" s="29">
        <v>150</v>
      </c>
      <c r="L129" s="31">
        <v>0.7</v>
      </c>
      <c r="M129" s="31">
        <v>0.26</v>
      </c>
      <c r="N129" s="32">
        <v>8.0000000000000002E-3</v>
      </c>
      <c r="O129" s="31">
        <v>3.0092592592592591E-2</v>
      </c>
      <c r="P129" s="32">
        <v>9.2592592592592596E-4</v>
      </c>
      <c r="Q129" s="25">
        <f>O128-O129</f>
        <v>1.3218518518518518</v>
      </c>
      <c r="R129" s="24">
        <f>P128-P129</f>
        <v>4.7046296296296287E-2</v>
      </c>
      <c r="S129" s="38">
        <f>Q129/365</f>
        <v>3.6215119228817857E-3</v>
      </c>
      <c r="T129" s="38">
        <f>R129/365</f>
        <v>1.2889396245560628E-4</v>
      </c>
      <c r="U129" s="38">
        <f>T129*0.92</f>
        <v>1.1858244545915779E-4</v>
      </c>
      <c r="V129" s="25">
        <f>LOOKUP(H129,'Load Factor Adjustment'!$A$32:$A$36,'Load Factor Adjustment'!$D$32:$D$36)</f>
        <v>0.68571428571428572</v>
      </c>
      <c r="W129" s="38">
        <f>S129*V129</f>
        <v>2.4833224614046532E-3</v>
      </c>
      <c r="X129" s="38">
        <f>U129*V129</f>
        <v>8.1313676886279624E-5</v>
      </c>
    </row>
    <row r="130" spans="1:24" x14ac:dyDescent="0.25">
      <c r="A130" s="28" t="s">
        <v>16</v>
      </c>
      <c r="B130" s="29">
        <v>2015</v>
      </c>
      <c r="C130" s="30"/>
      <c r="D130" s="29">
        <v>2056</v>
      </c>
      <c r="E130" s="29">
        <v>5839</v>
      </c>
      <c r="F130" s="28" t="s">
        <v>17</v>
      </c>
      <c r="G130" s="28" t="s">
        <v>32</v>
      </c>
      <c r="H130" s="28" t="s">
        <v>18</v>
      </c>
      <c r="I130" s="29">
        <v>2000</v>
      </c>
      <c r="J130" s="29">
        <v>1000</v>
      </c>
      <c r="K130" s="29">
        <v>120</v>
      </c>
      <c r="L130" s="31">
        <v>0.7</v>
      </c>
      <c r="M130" s="31">
        <v>6.54</v>
      </c>
      <c r="N130" s="32">
        <v>0.27400000000000002</v>
      </c>
      <c r="O130" s="31">
        <v>0.60555555555555551</v>
      </c>
      <c r="P130" s="32">
        <v>2.537037037037037E-2</v>
      </c>
      <c r="Q130" s="25"/>
      <c r="R130" s="24"/>
      <c r="S130" s="24"/>
      <c r="T130" s="24"/>
    </row>
    <row r="131" spans="1:24" x14ac:dyDescent="0.25">
      <c r="A131" s="28" t="s">
        <v>16</v>
      </c>
      <c r="B131" s="29">
        <v>2015</v>
      </c>
      <c r="C131" s="30">
        <v>42425</v>
      </c>
      <c r="D131" s="29">
        <v>2056</v>
      </c>
      <c r="E131" s="29">
        <v>5840</v>
      </c>
      <c r="F131" s="28" t="s">
        <v>20</v>
      </c>
      <c r="G131" s="28" t="s">
        <v>42</v>
      </c>
      <c r="H131" s="28" t="s">
        <v>18</v>
      </c>
      <c r="I131" s="29">
        <v>2015</v>
      </c>
      <c r="J131" s="29">
        <v>1000</v>
      </c>
      <c r="K131" s="29">
        <v>140</v>
      </c>
      <c r="L131" s="31">
        <v>0.7</v>
      </c>
      <c r="M131" s="31">
        <v>0.26</v>
      </c>
      <c r="N131" s="32">
        <v>8.0000000000000002E-3</v>
      </c>
      <c r="O131" s="31">
        <v>2.8086419753086421E-2</v>
      </c>
      <c r="P131" s="32">
        <v>8.6419753086419758E-4</v>
      </c>
      <c r="Q131" s="25">
        <f>O130-O131</f>
        <v>0.57746913580246906</v>
      </c>
      <c r="R131" s="24">
        <f>P130-P131</f>
        <v>2.4506172839506173E-2</v>
      </c>
      <c r="S131" s="38">
        <f>Q131/365</f>
        <v>1.5821072213766277E-3</v>
      </c>
      <c r="T131" s="38">
        <f>R131/365</f>
        <v>6.7140199560290884E-5</v>
      </c>
      <c r="U131" s="38">
        <f>T131*0.92</f>
        <v>6.1768983595467616E-5</v>
      </c>
      <c r="V131" s="25">
        <f>LOOKUP(H131,'Load Factor Adjustment'!$A$32:$A$36,'Load Factor Adjustment'!$D$32:$D$36)</f>
        <v>0.68571428571428572</v>
      </c>
      <c r="W131" s="38">
        <f>S131*V131</f>
        <v>1.0848735232296875E-3</v>
      </c>
      <c r="X131" s="38">
        <f>U131*V131</f>
        <v>4.2355874465463511E-5</v>
      </c>
    </row>
    <row r="132" spans="1:24" x14ac:dyDescent="0.25">
      <c r="A132" s="28" t="s">
        <v>16</v>
      </c>
      <c r="B132" s="29">
        <v>2015</v>
      </c>
      <c r="C132" s="30"/>
      <c r="D132" s="29">
        <v>2057</v>
      </c>
      <c r="E132" s="29">
        <v>5837</v>
      </c>
      <c r="F132" s="28" t="s">
        <v>17</v>
      </c>
      <c r="G132" s="28" t="s">
        <v>19</v>
      </c>
      <c r="H132" s="28" t="s">
        <v>18</v>
      </c>
      <c r="I132" s="29">
        <v>1979</v>
      </c>
      <c r="J132" s="29">
        <v>2000</v>
      </c>
      <c r="K132" s="29">
        <v>179</v>
      </c>
      <c r="L132" s="31">
        <v>0.7</v>
      </c>
      <c r="M132" s="31">
        <v>11.16</v>
      </c>
      <c r="N132" s="32">
        <v>0.39600000000000002</v>
      </c>
      <c r="O132" s="31">
        <v>3.0827777777777778</v>
      </c>
      <c r="P132" s="32">
        <v>0.10938888888888888</v>
      </c>
      <c r="Q132" s="25"/>
      <c r="R132" s="24"/>
      <c r="S132" s="24"/>
      <c r="T132" s="24"/>
    </row>
    <row r="133" spans="1:24" x14ac:dyDescent="0.25">
      <c r="A133" s="28" t="s">
        <v>16</v>
      </c>
      <c r="B133" s="29">
        <v>2015</v>
      </c>
      <c r="C133" s="30">
        <v>42431</v>
      </c>
      <c r="D133" s="29">
        <v>2057</v>
      </c>
      <c r="E133" s="29">
        <v>5838</v>
      </c>
      <c r="F133" s="28" t="s">
        <v>20</v>
      </c>
      <c r="G133" s="28" t="s">
        <v>42</v>
      </c>
      <c r="H133" s="28" t="s">
        <v>18</v>
      </c>
      <c r="I133" s="29">
        <v>2014</v>
      </c>
      <c r="J133" s="29">
        <v>2000</v>
      </c>
      <c r="K133" s="29">
        <v>180</v>
      </c>
      <c r="L133" s="31">
        <v>0.7</v>
      </c>
      <c r="M133" s="31">
        <v>0.26</v>
      </c>
      <c r="N133" s="32">
        <v>8.0000000000000002E-3</v>
      </c>
      <c r="O133" s="31">
        <v>7.2222222222222215E-2</v>
      </c>
      <c r="P133" s="32">
        <v>2.2222222222222218E-3</v>
      </c>
      <c r="Q133" s="25">
        <f>O132-O133</f>
        <v>3.0105555555555554</v>
      </c>
      <c r="R133" s="24">
        <f>P132-P133</f>
        <v>0.10716666666666666</v>
      </c>
      <c r="S133" s="38">
        <f>Q133/365</f>
        <v>8.2480974124809741E-3</v>
      </c>
      <c r="T133" s="38">
        <f>R133/365</f>
        <v>2.9360730593607306E-4</v>
      </c>
      <c r="U133" s="38">
        <f>T133*0.92</f>
        <v>2.7011872146118725E-4</v>
      </c>
      <c r="V133" s="25">
        <f>LOOKUP(H133,'Load Factor Adjustment'!$A$32:$A$36,'Load Factor Adjustment'!$D$32:$D$36)</f>
        <v>0.68571428571428572</v>
      </c>
      <c r="W133" s="38">
        <f>S133*V133</f>
        <v>5.6558382257012397E-3</v>
      </c>
      <c r="X133" s="38">
        <f>U133*V133</f>
        <v>1.8522426614481411E-4</v>
      </c>
    </row>
    <row r="134" spans="1:24" x14ac:dyDescent="0.25">
      <c r="A134" s="28" t="s">
        <v>16</v>
      </c>
      <c r="B134" s="29">
        <v>2015</v>
      </c>
      <c r="C134" s="30"/>
      <c r="D134" s="29">
        <v>2058</v>
      </c>
      <c r="E134" s="29">
        <v>5835</v>
      </c>
      <c r="F134" s="28" t="s">
        <v>17</v>
      </c>
      <c r="G134" s="28" t="s">
        <v>32</v>
      </c>
      <c r="H134" s="28" t="s">
        <v>18</v>
      </c>
      <c r="I134" s="29">
        <v>1999</v>
      </c>
      <c r="J134" s="29">
        <v>500</v>
      </c>
      <c r="K134" s="29">
        <v>92</v>
      </c>
      <c r="L134" s="31">
        <v>0.7</v>
      </c>
      <c r="M134" s="31">
        <v>6.54</v>
      </c>
      <c r="N134" s="32">
        <v>5.22</v>
      </c>
      <c r="O134" s="31">
        <v>0.23212962962962963</v>
      </c>
      <c r="P134" s="32">
        <v>0.18527777777777779</v>
      </c>
      <c r="Q134" s="25"/>
      <c r="R134" s="24"/>
      <c r="S134" s="24"/>
      <c r="T134" s="24"/>
    </row>
    <row r="135" spans="1:24" x14ac:dyDescent="0.25">
      <c r="A135" s="28" t="s">
        <v>16</v>
      </c>
      <c r="B135" s="29">
        <v>2015</v>
      </c>
      <c r="C135" s="30">
        <v>42443</v>
      </c>
      <c r="D135" s="29">
        <v>2058</v>
      </c>
      <c r="E135" s="29">
        <v>5836</v>
      </c>
      <c r="F135" s="28" t="s">
        <v>20</v>
      </c>
      <c r="G135" s="28" t="s">
        <v>33</v>
      </c>
      <c r="H135" s="28" t="s">
        <v>18</v>
      </c>
      <c r="I135" s="29">
        <v>2014</v>
      </c>
      <c r="J135" s="29">
        <v>500</v>
      </c>
      <c r="K135" s="29">
        <v>105</v>
      </c>
      <c r="L135" s="31">
        <v>0.7</v>
      </c>
      <c r="M135" s="31">
        <v>2.15</v>
      </c>
      <c r="N135" s="32">
        <v>8.0000000000000002E-3</v>
      </c>
      <c r="O135" s="31">
        <v>8.7094907407407413E-2</v>
      </c>
      <c r="P135" s="32">
        <v>3.2407407407407406E-4</v>
      </c>
      <c r="Q135" s="25">
        <f>O134-O135</f>
        <v>0.14503472222222222</v>
      </c>
      <c r="R135" s="24">
        <f>P134-P135</f>
        <v>0.1849537037037037</v>
      </c>
      <c r="S135" s="38">
        <f>Q135/365</f>
        <v>3.97355403348554E-4</v>
      </c>
      <c r="T135" s="38">
        <f>R135/365</f>
        <v>5.0672247590055814E-4</v>
      </c>
      <c r="U135" s="38">
        <f>T135*0.92</f>
        <v>4.661846778285135E-4</v>
      </c>
      <c r="V135" s="25">
        <f>LOOKUP(H135,'Load Factor Adjustment'!$A$32:$A$36,'Load Factor Adjustment'!$D$32:$D$36)</f>
        <v>0.68571428571428572</v>
      </c>
      <c r="W135" s="38">
        <f>S135*V135</f>
        <v>2.7247227658186559E-4</v>
      </c>
      <c r="X135" s="38">
        <f>U135*V135</f>
        <v>3.1966949336812355E-4</v>
      </c>
    </row>
    <row r="136" spans="1:24" x14ac:dyDescent="0.25">
      <c r="A136" s="28" t="s">
        <v>27</v>
      </c>
      <c r="B136" s="29">
        <v>2015</v>
      </c>
      <c r="C136" s="30"/>
      <c r="D136" s="29">
        <v>2059</v>
      </c>
      <c r="E136" s="29">
        <v>5847</v>
      </c>
      <c r="F136" s="28" t="s">
        <v>17</v>
      </c>
      <c r="G136" s="28" t="s">
        <v>19</v>
      </c>
      <c r="H136" s="28" t="s">
        <v>18</v>
      </c>
      <c r="I136" s="29">
        <v>1991</v>
      </c>
      <c r="J136" s="29">
        <v>150</v>
      </c>
      <c r="K136" s="29">
        <v>73</v>
      </c>
      <c r="L136" s="31">
        <v>0.7</v>
      </c>
      <c r="M136" s="31">
        <v>8.14</v>
      </c>
      <c r="N136" s="32">
        <v>0.497</v>
      </c>
      <c r="O136" s="31">
        <v>6.8775462962962955E-2</v>
      </c>
      <c r="P136" s="32">
        <v>4.1991898148148145E-3</v>
      </c>
      <c r="Q136" s="25"/>
      <c r="R136" s="24"/>
      <c r="S136" s="24"/>
      <c r="T136" s="24"/>
    </row>
    <row r="137" spans="1:24" x14ac:dyDescent="0.25">
      <c r="A137" s="28" t="s">
        <v>27</v>
      </c>
      <c r="B137" s="29">
        <v>2015</v>
      </c>
      <c r="C137" s="30">
        <v>42446</v>
      </c>
      <c r="D137" s="29">
        <v>2059</v>
      </c>
      <c r="E137" s="29">
        <v>5848</v>
      </c>
      <c r="F137" s="28" t="s">
        <v>20</v>
      </c>
      <c r="G137" s="28" t="s">
        <v>42</v>
      </c>
      <c r="H137" s="28" t="s">
        <v>18</v>
      </c>
      <c r="I137" s="29">
        <v>2015</v>
      </c>
      <c r="J137" s="29">
        <v>150</v>
      </c>
      <c r="K137" s="29">
        <v>90</v>
      </c>
      <c r="L137" s="31">
        <v>0.7</v>
      </c>
      <c r="M137" s="31">
        <v>0.26</v>
      </c>
      <c r="N137" s="32">
        <v>8.0000000000000002E-3</v>
      </c>
      <c r="O137" s="31">
        <v>2.7083333333333334E-3</v>
      </c>
      <c r="P137" s="32">
        <v>8.3333333333333331E-5</v>
      </c>
      <c r="Q137" s="25">
        <f>O136-O137</f>
        <v>6.6067129629629628E-2</v>
      </c>
      <c r="R137" s="24">
        <f>P136-P137</f>
        <v>4.1158564814814808E-3</v>
      </c>
      <c r="S137" s="38">
        <f>Q137/365</f>
        <v>1.81005834601725E-4</v>
      </c>
      <c r="T137" s="38">
        <f>R137/365</f>
        <v>1.1276319127346522E-5</v>
      </c>
      <c r="U137" s="38">
        <f>T137*0.92</f>
        <v>1.0374213597158801E-5</v>
      </c>
      <c r="V137" s="25">
        <f>LOOKUP(H137,'Load Factor Adjustment'!$A$32:$A$36,'Load Factor Adjustment'!$D$32:$D$36)</f>
        <v>0.68571428571428572</v>
      </c>
      <c r="W137" s="38">
        <f>S137*V137</f>
        <v>1.2411828658403999E-4</v>
      </c>
      <c r="X137" s="38">
        <f>U137*V137</f>
        <v>7.1137464666231773E-6</v>
      </c>
    </row>
    <row r="138" spans="1:24" x14ac:dyDescent="0.25">
      <c r="A138" s="28" t="s">
        <v>27</v>
      </c>
      <c r="B138" s="29">
        <v>2015</v>
      </c>
      <c r="C138" s="30"/>
      <c r="D138" s="29">
        <v>2060</v>
      </c>
      <c r="E138" s="29">
        <v>5851</v>
      </c>
      <c r="F138" s="28" t="s">
        <v>17</v>
      </c>
      <c r="G138" s="28" t="s">
        <v>19</v>
      </c>
      <c r="H138" s="28" t="s">
        <v>18</v>
      </c>
      <c r="I138" s="29">
        <v>1967</v>
      </c>
      <c r="J138" s="29">
        <v>1900</v>
      </c>
      <c r="K138" s="29">
        <v>122</v>
      </c>
      <c r="L138" s="31">
        <v>0.7</v>
      </c>
      <c r="M138" s="31">
        <v>13.02</v>
      </c>
      <c r="N138" s="32">
        <v>0.55400000000000005</v>
      </c>
      <c r="O138" s="31">
        <v>2.3287314814814812</v>
      </c>
      <c r="P138" s="32">
        <v>9.9087345679012354E-2</v>
      </c>
      <c r="Q138" s="25"/>
      <c r="R138" s="24"/>
      <c r="S138" s="24"/>
      <c r="T138" s="24"/>
    </row>
    <row r="139" spans="1:24" x14ac:dyDescent="0.25">
      <c r="A139" s="28" t="s">
        <v>27</v>
      </c>
      <c r="B139" s="29">
        <v>2015</v>
      </c>
      <c r="C139" s="30">
        <v>42440</v>
      </c>
      <c r="D139" s="29">
        <v>2060</v>
      </c>
      <c r="E139" s="29">
        <v>5852</v>
      </c>
      <c r="F139" s="28" t="s">
        <v>20</v>
      </c>
      <c r="G139" s="28" t="s">
        <v>42</v>
      </c>
      <c r="H139" s="28" t="s">
        <v>18</v>
      </c>
      <c r="I139" s="29">
        <v>2015</v>
      </c>
      <c r="J139" s="29">
        <v>1900</v>
      </c>
      <c r="K139" s="29">
        <v>100</v>
      </c>
      <c r="L139" s="31">
        <v>0.7</v>
      </c>
      <c r="M139" s="31">
        <v>2.3199999999999998</v>
      </c>
      <c r="N139" s="32">
        <v>0.112</v>
      </c>
      <c r="O139" s="31">
        <v>0.34012345679012346</v>
      </c>
      <c r="P139" s="32">
        <v>1.6419753086419752E-2</v>
      </c>
      <c r="Q139" s="25">
        <f>O138-O139</f>
        <v>1.9886080246913578</v>
      </c>
      <c r="R139" s="24">
        <f>P138-P139</f>
        <v>8.2667592592592598E-2</v>
      </c>
      <c r="S139" s="38">
        <f>Q139/365</f>
        <v>5.4482411635379665E-3</v>
      </c>
      <c r="T139" s="38">
        <f>R139/365</f>
        <v>2.2648655504819889E-4</v>
      </c>
      <c r="U139" s="38">
        <f>T139*0.92</f>
        <v>2.08367630644343E-4</v>
      </c>
      <c r="V139" s="25">
        <f>LOOKUP(H139,'Load Factor Adjustment'!$A$32:$A$36,'Load Factor Adjustment'!$D$32:$D$36)</f>
        <v>0.68571428571428572</v>
      </c>
      <c r="W139" s="38">
        <f>S139*V139</f>
        <v>3.7359367978546058E-3</v>
      </c>
      <c r="X139" s="38">
        <f>U139*V139</f>
        <v>1.4288066101326378E-4</v>
      </c>
    </row>
    <row r="140" spans="1:24" x14ac:dyDescent="0.25">
      <c r="A140" s="28" t="s">
        <v>27</v>
      </c>
      <c r="B140" s="29">
        <v>2015</v>
      </c>
      <c r="C140" s="30"/>
      <c r="D140" s="29">
        <v>2061</v>
      </c>
      <c r="E140" s="29">
        <v>5849</v>
      </c>
      <c r="F140" s="28" t="s">
        <v>17</v>
      </c>
      <c r="G140" s="28" t="s">
        <v>19</v>
      </c>
      <c r="H140" s="28" t="s">
        <v>18</v>
      </c>
      <c r="I140" s="29">
        <v>1973</v>
      </c>
      <c r="J140" s="29">
        <v>1900</v>
      </c>
      <c r="K140" s="29">
        <v>125</v>
      </c>
      <c r="L140" s="31">
        <v>0.7</v>
      </c>
      <c r="M140" s="31">
        <v>11.16</v>
      </c>
      <c r="N140" s="32">
        <v>0.39600000000000002</v>
      </c>
      <c r="O140" s="31">
        <v>2.0451388888888888</v>
      </c>
      <c r="P140" s="32">
        <v>7.256944444444445E-2</v>
      </c>
      <c r="Q140" s="25"/>
      <c r="R140" s="24"/>
      <c r="S140" s="24"/>
      <c r="T140" s="24"/>
    </row>
    <row r="141" spans="1:24" x14ac:dyDescent="0.25">
      <c r="A141" s="28" t="s">
        <v>27</v>
      </c>
      <c r="B141" s="29">
        <v>2015</v>
      </c>
      <c r="C141" s="30">
        <v>42446</v>
      </c>
      <c r="D141" s="29">
        <v>2061</v>
      </c>
      <c r="E141" s="29">
        <v>5850</v>
      </c>
      <c r="F141" s="28" t="s">
        <v>20</v>
      </c>
      <c r="G141" s="28" t="s">
        <v>42</v>
      </c>
      <c r="H141" s="28" t="s">
        <v>18</v>
      </c>
      <c r="I141" s="29">
        <v>2015</v>
      </c>
      <c r="J141" s="29">
        <v>1900</v>
      </c>
      <c r="K141" s="29">
        <v>1000</v>
      </c>
      <c r="L141" s="31">
        <v>0.7</v>
      </c>
      <c r="M141" s="31">
        <v>0.26</v>
      </c>
      <c r="N141" s="32">
        <v>8.0000000000000002E-3</v>
      </c>
      <c r="O141" s="31">
        <v>0.38117283950617287</v>
      </c>
      <c r="P141" s="32">
        <v>1.1728395061728396E-2</v>
      </c>
      <c r="Q141" s="25">
        <f>O140-O141</f>
        <v>1.663966049382716</v>
      </c>
      <c r="R141" s="24">
        <f>P140-P141</f>
        <v>6.0841049382716055E-2</v>
      </c>
      <c r="S141" s="38">
        <f>Q141/365</f>
        <v>4.5588110941992216E-3</v>
      </c>
      <c r="T141" s="38">
        <f>R141/365</f>
        <v>1.666878065279892E-4</v>
      </c>
      <c r="U141" s="38">
        <f>T141*0.92</f>
        <v>1.5335278200575008E-4</v>
      </c>
      <c r="V141" s="25">
        <f>LOOKUP(H141,'Load Factor Adjustment'!$A$32:$A$36,'Load Factor Adjustment'!$D$32:$D$36)</f>
        <v>0.68571428571428572</v>
      </c>
      <c r="W141" s="38">
        <f>S141*V141</f>
        <v>3.1260418931651807E-3</v>
      </c>
      <c r="X141" s="38">
        <f>U141*V141</f>
        <v>1.0515619337537148E-4</v>
      </c>
    </row>
    <row r="142" spans="1:24" x14ac:dyDescent="0.25">
      <c r="A142" s="28" t="s">
        <v>27</v>
      </c>
      <c r="B142" s="29">
        <v>2015</v>
      </c>
      <c r="C142" s="30"/>
      <c r="D142" s="29">
        <v>2062</v>
      </c>
      <c r="E142" s="29">
        <v>5853</v>
      </c>
      <c r="F142" s="28" t="s">
        <v>17</v>
      </c>
      <c r="G142" s="28" t="s">
        <v>19</v>
      </c>
      <c r="H142" s="28" t="s">
        <v>18</v>
      </c>
      <c r="I142" s="29">
        <v>1959</v>
      </c>
      <c r="J142" s="29">
        <v>900</v>
      </c>
      <c r="K142" s="29">
        <v>68</v>
      </c>
      <c r="L142" s="31">
        <v>0.7</v>
      </c>
      <c r="M142" s="31">
        <v>12.09</v>
      </c>
      <c r="N142" s="32">
        <v>0.60499999999999998</v>
      </c>
      <c r="O142" s="31">
        <v>0.57091666666666663</v>
      </c>
      <c r="P142" s="32">
        <v>2.8569444444444442E-2</v>
      </c>
      <c r="Q142" s="25"/>
      <c r="R142" s="24"/>
      <c r="S142" s="24"/>
      <c r="T142" s="24"/>
    </row>
    <row r="143" spans="1:24" x14ac:dyDescent="0.25">
      <c r="A143" s="28" t="s">
        <v>27</v>
      </c>
      <c r="B143" s="29">
        <v>2015</v>
      </c>
      <c r="C143" s="30">
        <v>42440</v>
      </c>
      <c r="D143" s="29">
        <v>2062</v>
      </c>
      <c r="E143" s="29">
        <v>5854</v>
      </c>
      <c r="F143" s="28" t="s">
        <v>20</v>
      </c>
      <c r="G143" s="28" t="s">
        <v>42</v>
      </c>
      <c r="H143" s="28" t="s">
        <v>18</v>
      </c>
      <c r="I143" s="29">
        <v>2015</v>
      </c>
      <c r="J143" s="29">
        <v>900</v>
      </c>
      <c r="K143" s="29">
        <v>55</v>
      </c>
      <c r="L143" s="31">
        <v>0.7</v>
      </c>
      <c r="M143" s="31">
        <v>2.74</v>
      </c>
      <c r="N143" s="32">
        <v>8.0000000000000002E-3</v>
      </c>
      <c r="O143" s="31">
        <v>0.10465277777777778</v>
      </c>
      <c r="P143" s="32">
        <v>3.0555555555555555E-4</v>
      </c>
      <c r="Q143" s="25">
        <f>O142-O143</f>
        <v>0.46626388888888887</v>
      </c>
      <c r="R143" s="24">
        <f>P142-P143</f>
        <v>2.8263888888888887E-2</v>
      </c>
      <c r="S143" s="38">
        <f>Q143/365</f>
        <v>1.2774353120243531E-3</v>
      </c>
      <c r="T143" s="38">
        <f>R143/365</f>
        <v>7.7435312024353112E-5</v>
      </c>
      <c r="U143" s="38">
        <f>T143*0.92</f>
        <v>7.1240487062404869E-5</v>
      </c>
      <c r="V143" s="25">
        <f>LOOKUP(H143,'Load Factor Adjustment'!$A$32:$A$36,'Load Factor Adjustment'!$D$32:$D$36)</f>
        <v>0.68571428571428572</v>
      </c>
      <c r="W143" s="38">
        <f>S143*V143</f>
        <v>8.75955642530985E-4</v>
      </c>
      <c r="X143" s="38">
        <f>U143*V143</f>
        <v>4.8850619699934768E-5</v>
      </c>
    </row>
    <row r="144" spans="1:24" x14ac:dyDescent="0.25">
      <c r="A144" s="28" t="s">
        <v>27</v>
      </c>
      <c r="B144" s="29">
        <v>2015</v>
      </c>
      <c r="C144" s="30"/>
      <c r="D144" s="29">
        <v>2063</v>
      </c>
      <c r="E144" s="29">
        <v>5855</v>
      </c>
      <c r="F144" s="28" t="s">
        <v>17</v>
      </c>
      <c r="G144" s="28" t="s">
        <v>19</v>
      </c>
      <c r="H144" s="28" t="s">
        <v>18</v>
      </c>
      <c r="I144" s="29">
        <v>1975</v>
      </c>
      <c r="J144" s="29">
        <v>600</v>
      </c>
      <c r="K144" s="29">
        <v>58</v>
      </c>
      <c r="L144" s="31">
        <v>0.7</v>
      </c>
      <c r="M144" s="31">
        <v>12.09</v>
      </c>
      <c r="N144" s="32">
        <v>0.60499999999999998</v>
      </c>
      <c r="O144" s="31">
        <v>0.32463888888888887</v>
      </c>
      <c r="P144" s="32">
        <v>1.6245370370370368E-2</v>
      </c>
      <c r="Q144" s="25"/>
      <c r="R144" s="24"/>
      <c r="S144" s="24"/>
      <c r="T144" s="24"/>
    </row>
    <row r="145" spans="1:24" x14ac:dyDescent="0.25">
      <c r="A145" s="28" t="s">
        <v>27</v>
      </c>
      <c r="B145" s="29">
        <v>2015</v>
      </c>
      <c r="C145" s="30">
        <v>42401</v>
      </c>
      <c r="D145" s="29">
        <v>2063</v>
      </c>
      <c r="E145" s="29">
        <v>5856</v>
      </c>
      <c r="F145" s="28" t="s">
        <v>20</v>
      </c>
      <c r="G145" s="28" t="s">
        <v>42</v>
      </c>
      <c r="H145" s="28" t="s">
        <v>18</v>
      </c>
      <c r="I145" s="29">
        <v>2015</v>
      </c>
      <c r="J145" s="29">
        <v>600</v>
      </c>
      <c r="K145" s="29">
        <v>65</v>
      </c>
      <c r="L145" s="31">
        <v>0.7</v>
      </c>
      <c r="M145" s="31">
        <v>2.74</v>
      </c>
      <c r="N145" s="32">
        <v>8.0000000000000002E-3</v>
      </c>
      <c r="O145" s="31">
        <v>8.245370370370371E-2</v>
      </c>
      <c r="P145" s="32">
        <v>2.4074074074074072E-4</v>
      </c>
      <c r="Q145" s="25">
        <f>O144-O145</f>
        <v>0.24218518518518517</v>
      </c>
      <c r="R145" s="24">
        <f>P144-P145</f>
        <v>1.6004629629629629E-2</v>
      </c>
      <c r="S145" s="38">
        <f>Q145/365</f>
        <v>6.6352105530187715E-4</v>
      </c>
      <c r="T145" s="38">
        <f>R145/365</f>
        <v>4.3848300355149671E-5</v>
      </c>
      <c r="U145" s="38">
        <f>T145*0.92</f>
        <v>4.0340436326737697E-5</v>
      </c>
      <c r="V145" s="25">
        <f>LOOKUP(H145,'Load Factor Adjustment'!$A$32:$A$36,'Load Factor Adjustment'!$D$32:$D$36)</f>
        <v>0.68571428571428572</v>
      </c>
      <c r="W145" s="38">
        <f>S145*V145</f>
        <v>4.5498586649271578E-4</v>
      </c>
      <c r="X145" s="38">
        <f>U145*V145</f>
        <v>2.7662013481191563E-5</v>
      </c>
    </row>
    <row r="146" spans="1:24" x14ac:dyDescent="0.25">
      <c r="A146" s="28" t="s">
        <v>27</v>
      </c>
      <c r="B146" s="29">
        <v>2015</v>
      </c>
      <c r="C146" s="30"/>
      <c r="D146" s="29">
        <v>2064</v>
      </c>
      <c r="E146" s="29">
        <v>5857</v>
      </c>
      <c r="F146" s="28" t="s">
        <v>17</v>
      </c>
      <c r="G146" s="28" t="s">
        <v>19</v>
      </c>
      <c r="H146" s="28" t="s">
        <v>18</v>
      </c>
      <c r="I146" s="29">
        <v>1960</v>
      </c>
      <c r="J146" s="29">
        <v>1900</v>
      </c>
      <c r="K146" s="29">
        <v>61</v>
      </c>
      <c r="L146" s="31">
        <v>0.7</v>
      </c>
      <c r="M146" s="31">
        <v>12.09</v>
      </c>
      <c r="N146" s="32">
        <v>0.60499999999999998</v>
      </c>
      <c r="O146" s="31">
        <v>1.0811967592592593</v>
      </c>
      <c r="P146" s="32">
        <v>5.4104552469135793E-2</v>
      </c>
      <c r="Q146" s="25"/>
      <c r="R146" s="24"/>
      <c r="S146" s="24"/>
      <c r="T146" s="24"/>
    </row>
    <row r="147" spans="1:24" x14ac:dyDescent="0.25">
      <c r="A147" s="28" t="s">
        <v>27</v>
      </c>
      <c r="B147" s="29">
        <v>2015</v>
      </c>
      <c r="C147" s="30">
        <v>42440</v>
      </c>
      <c r="D147" s="29">
        <v>2064</v>
      </c>
      <c r="E147" s="29">
        <v>5858</v>
      </c>
      <c r="F147" s="28" t="s">
        <v>20</v>
      </c>
      <c r="G147" s="28" t="s">
        <v>42</v>
      </c>
      <c r="H147" s="28" t="s">
        <v>18</v>
      </c>
      <c r="I147" s="29">
        <v>2015</v>
      </c>
      <c r="J147" s="29">
        <v>1900</v>
      </c>
      <c r="K147" s="29">
        <v>55</v>
      </c>
      <c r="L147" s="31">
        <v>0.7</v>
      </c>
      <c r="M147" s="31">
        <v>2.74</v>
      </c>
      <c r="N147" s="32">
        <v>8.0000000000000002E-3</v>
      </c>
      <c r="O147" s="31">
        <v>0.22093364197530865</v>
      </c>
      <c r="P147" s="32">
        <v>6.4506172839506176E-4</v>
      </c>
      <c r="Q147" s="25">
        <f>O146-O147</f>
        <v>0.86026311728395066</v>
      </c>
      <c r="R147" s="24">
        <f>P146-P147</f>
        <v>5.3459490740740731E-2</v>
      </c>
      <c r="S147" s="38">
        <f>Q147/365</f>
        <v>2.3568852528327417E-3</v>
      </c>
      <c r="T147" s="38">
        <f>R147/365</f>
        <v>1.4646435819381021E-4</v>
      </c>
      <c r="U147" s="38">
        <f>T147*0.92</f>
        <v>1.3474720953830541E-4</v>
      </c>
      <c r="V147" s="25">
        <f>LOOKUP(H147,'Load Factor Adjustment'!$A$32:$A$36,'Load Factor Adjustment'!$D$32:$D$36)</f>
        <v>0.68571428571428572</v>
      </c>
      <c r="W147" s="38">
        <f>S147*V147</f>
        <v>1.6161498876567373E-3</v>
      </c>
      <c r="X147" s="38">
        <f>U147*V147</f>
        <v>9.2398086540552277E-5</v>
      </c>
    </row>
    <row r="148" spans="1:24" x14ac:dyDescent="0.25">
      <c r="A148" s="28" t="s">
        <v>25</v>
      </c>
      <c r="B148" s="29">
        <v>2015</v>
      </c>
      <c r="C148" s="30"/>
      <c r="D148" s="29">
        <v>2068</v>
      </c>
      <c r="E148" s="29">
        <v>5865</v>
      </c>
      <c r="F148" s="28" t="s">
        <v>17</v>
      </c>
      <c r="G148" s="28" t="s">
        <v>32</v>
      </c>
      <c r="H148" s="28" t="s">
        <v>18</v>
      </c>
      <c r="I148" s="29">
        <v>2003</v>
      </c>
      <c r="J148" s="29">
        <v>1000</v>
      </c>
      <c r="K148" s="29">
        <v>81</v>
      </c>
      <c r="L148" s="31">
        <v>0.7</v>
      </c>
      <c r="M148" s="31">
        <v>6.54</v>
      </c>
      <c r="N148" s="32">
        <v>5.22</v>
      </c>
      <c r="O148" s="31">
        <v>0.40875</v>
      </c>
      <c r="P148" s="32">
        <v>0.32624999999999998</v>
      </c>
      <c r="Q148" s="25"/>
      <c r="R148" s="24"/>
      <c r="S148" s="24"/>
      <c r="T148" s="24"/>
    </row>
    <row r="149" spans="1:24" x14ac:dyDescent="0.25">
      <c r="A149" s="28" t="s">
        <v>25</v>
      </c>
      <c r="B149" s="29">
        <v>2015</v>
      </c>
      <c r="C149" s="30">
        <v>42471</v>
      </c>
      <c r="D149" s="29">
        <v>2068</v>
      </c>
      <c r="E149" s="29">
        <v>5866</v>
      </c>
      <c r="F149" s="28" t="s">
        <v>20</v>
      </c>
      <c r="G149" s="28" t="s">
        <v>33</v>
      </c>
      <c r="H149" s="28" t="s">
        <v>18</v>
      </c>
      <c r="I149" s="29">
        <v>2015</v>
      </c>
      <c r="J149" s="29">
        <v>1000</v>
      </c>
      <c r="K149" s="29">
        <v>92</v>
      </c>
      <c r="L149" s="31">
        <v>0.7</v>
      </c>
      <c r="M149" s="31">
        <v>2.14</v>
      </c>
      <c r="N149" s="32">
        <v>8.0000000000000002E-3</v>
      </c>
      <c r="O149" s="31">
        <v>0.15191358024691359</v>
      </c>
      <c r="P149" s="32">
        <v>5.6790123456790112E-4</v>
      </c>
      <c r="Q149" s="25">
        <f>O148-O149</f>
        <v>0.25683641975308641</v>
      </c>
      <c r="R149" s="24">
        <f>P148-P149</f>
        <v>0.32568209876543208</v>
      </c>
      <c r="S149" s="38">
        <f>Q149/365</f>
        <v>7.0366142398105866E-4</v>
      </c>
      <c r="T149" s="38">
        <f>R149/365</f>
        <v>8.922797226450194E-4</v>
      </c>
      <c r="U149" s="38">
        <f>T149*0.92</f>
        <v>8.2089734483341791E-4</v>
      </c>
      <c r="V149" s="25">
        <f>LOOKUP(H149,'Load Factor Adjustment'!$A$32:$A$36,'Load Factor Adjustment'!$D$32:$D$36)</f>
        <v>0.68571428571428572</v>
      </c>
      <c r="W149" s="38">
        <f>S149*V149</f>
        <v>4.8251069072986882E-4</v>
      </c>
      <c r="X149" s="38">
        <f>U149*V149</f>
        <v>5.6290103645720085E-4</v>
      </c>
    </row>
    <row r="150" spans="1:24" x14ac:dyDescent="0.25">
      <c r="A150" s="28" t="s">
        <v>25</v>
      </c>
      <c r="B150" s="29">
        <v>2014</v>
      </c>
      <c r="C150" s="30"/>
      <c r="D150" s="29">
        <v>2069</v>
      </c>
      <c r="E150" s="29">
        <v>5867</v>
      </c>
      <c r="F150" s="28" t="s">
        <v>17</v>
      </c>
      <c r="G150" s="28" t="s">
        <v>19</v>
      </c>
      <c r="H150" s="28" t="s">
        <v>18</v>
      </c>
      <c r="I150" s="29">
        <v>1996</v>
      </c>
      <c r="J150" s="29">
        <v>500</v>
      </c>
      <c r="K150" s="29">
        <v>108</v>
      </c>
      <c r="L150" s="31">
        <v>0.7</v>
      </c>
      <c r="M150" s="31">
        <v>8.14</v>
      </c>
      <c r="N150" s="32">
        <v>0.497</v>
      </c>
      <c r="O150" s="31">
        <v>0.33916666666666667</v>
      </c>
      <c r="P150" s="32">
        <v>2.0708333333333332E-2</v>
      </c>
      <c r="Q150" s="25"/>
      <c r="R150" s="24"/>
      <c r="S150" s="24"/>
      <c r="T150" s="24"/>
    </row>
    <row r="151" spans="1:24" x14ac:dyDescent="0.25">
      <c r="A151" s="28" t="s">
        <v>25</v>
      </c>
      <c r="B151" s="29">
        <v>2014</v>
      </c>
      <c r="C151" s="30"/>
      <c r="D151" s="29">
        <v>2069</v>
      </c>
      <c r="E151" s="29">
        <v>5868</v>
      </c>
      <c r="F151" s="28" t="s">
        <v>17</v>
      </c>
      <c r="G151" s="28" t="s">
        <v>19</v>
      </c>
      <c r="H151" s="28" t="s">
        <v>18</v>
      </c>
      <c r="I151" s="29">
        <v>1991</v>
      </c>
      <c r="J151" s="29">
        <v>500</v>
      </c>
      <c r="K151" s="29">
        <v>103</v>
      </c>
      <c r="L151" s="31">
        <v>0.7</v>
      </c>
      <c r="M151" s="31">
        <v>8.14</v>
      </c>
      <c r="N151" s="32">
        <v>0.497</v>
      </c>
      <c r="O151" s="31">
        <v>0.32346450617283951</v>
      </c>
      <c r="P151" s="32">
        <v>1.9749614197530862E-2</v>
      </c>
      <c r="Q151" s="25"/>
      <c r="R151" s="24"/>
      <c r="S151" s="24"/>
      <c r="T151" s="24"/>
    </row>
    <row r="152" spans="1:24" x14ac:dyDescent="0.25">
      <c r="A152" s="28" t="s">
        <v>25</v>
      </c>
      <c r="B152" s="29">
        <v>2014</v>
      </c>
      <c r="C152" s="30">
        <v>42453</v>
      </c>
      <c r="D152" s="29">
        <v>2069</v>
      </c>
      <c r="E152" s="29">
        <v>5869</v>
      </c>
      <c r="F152" s="28" t="s">
        <v>20</v>
      </c>
      <c r="G152" s="28" t="s">
        <v>33</v>
      </c>
      <c r="H152" s="28" t="s">
        <v>18</v>
      </c>
      <c r="I152" s="29">
        <v>2015</v>
      </c>
      <c r="J152" s="29">
        <v>1000</v>
      </c>
      <c r="K152" s="29">
        <v>100</v>
      </c>
      <c r="L152" s="31">
        <v>0.7</v>
      </c>
      <c r="M152" s="31">
        <v>2.15</v>
      </c>
      <c r="N152" s="32">
        <v>8.0000000000000002E-3</v>
      </c>
      <c r="O152" s="31">
        <v>0.16589506172839505</v>
      </c>
      <c r="P152" s="32">
        <v>6.1728395061728394E-4</v>
      </c>
      <c r="Q152" s="25">
        <f>O150+O151-O152</f>
        <v>0.49673611111111116</v>
      </c>
      <c r="R152" s="24">
        <f>P150+P151-P152</f>
        <v>3.9840663580246911E-2</v>
      </c>
      <c r="S152" s="38">
        <f>Q152/365</f>
        <v>1.3609208523592087E-3</v>
      </c>
      <c r="T152" s="38">
        <f>R152/365</f>
        <v>1.0915250295958057E-4</v>
      </c>
      <c r="U152" s="38">
        <f>T152*0.92</f>
        <v>1.0042030272281413E-4</v>
      </c>
      <c r="V152" s="25">
        <f>LOOKUP(H152,'Load Factor Adjustment'!$A$32:$A$36,'Load Factor Adjustment'!$D$32:$D$36)</f>
        <v>0.68571428571428572</v>
      </c>
      <c r="W152" s="38">
        <f>S152*V152</f>
        <v>9.3320287018917164E-4</v>
      </c>
      <c r="X152" s="38">
        <f>U152*V152</f>
        <v>6.8859636152786833E-5</v>
      </c>
    </row>
    <row r="153" spans="1:24" x14ac:dyDescent="0.25">
      <c r="A153" s="28" t="s">
        <v>25</v>
      </c>
      <c r="B153" s="29">
        <v>2015</v>
      </c>
      <c r="C153" s="30"/>
      <c r="D153" s="29">
        <v>2070</v>
      </c>
      <c r="E153" s="29">
        <v>5870</v>
      </c>
      <c r="F153" s="28" t="s">
        <v>17</v>
      </c>
      <c r="G153" s="28" t="s">
        <v>32</v>
      </c>
      <c r="H153" s="28" t="s">
        <v>39</v>
      </c>
      <c r="I153" s="29">
        <v>1999</v>
      </c>
      <c r="J153" s="29">
        <v>1200</v>
      </c>
      <c r="K153" s="29">
        <v>110</v>
      </c>
      <c r="L153" s="31">
        <v>0.55000000000000004</v>
      </c>
      <c r="M153" s="31">
        <v>6.54</v>
      </c>
      <c r="N153" s="32">
        <v>0.27400000000000002</v>
      </c>
      <c r="O153" s="31">
        <v>0.52337301587301599</v>
      </c>
      <c r="P153" s="32">
        <v>2.1927248677248677E-2</v>
      </c>
      <c r="Q153" s="25"/>
      <c r="R153" s="24"/>
      <c r="S153" s="24"/>
      <c r="T153" s="24"/>
    </row>
    <row r="154" spans="1:24" x14ac:dyDescent="0.25">
      <c r="A154" s="28" t="s">
        <v>25</v>
      </c>
      <c r="B154" s="29">
        <v>2015</v>
      </c>
      <c r="C154" s="30">
        <v>42474</v>
      </c>
      <c r="D154" s="29">
        <v>2070</v>
      </c>
      <c r="E154" s="29">
        <v>5871</v>
      </c>
      <c r="F154" s="28" t="s">
        <v>20</v>
      </c>
      <c r="G154" s="28" t="s">
        <v>33</v>
      </c>
      <c r="H154" s="28" t="s">
        <v>39</v>
      </c>
      <c r="I154" s="29">
        <v>2013</v>
      </c>
      <c r="J154" s="29">
        <v>1200</v>
      </c>
      <c r="K154" s="29">
        <v>137</v>
      </c>
      <c r="L154" s="31">
        <v>0.55000000000000004</v>
      </c>
      <c r="M154" s="31">
        <v>2.15</v>
      </c>
      <c r="N154" s="32">
        <v>8.0000000000000002E-3</v>
      </c>
      <c r="O154" s="31">
        <v>0.21428902116402121</v>
      </c>
      <c r="P154" s="32">
        <v>7.9735449735449755E-4</v>
      </c>
      <c r="Q154" s="25">
        <f>O153-O154</f>
        <v>0.30908399470899478</v>
      </c>
      <c r="R154" s="24">
        <f>P153-P154</f>
        <v>2.1129894179894179E-2</v>
      </c>
      <c r="S154" s="38">
        <f>Q154/365</f>
        <v>8.4680546495615003E-4</v>
      </c>
      <c r="T154" s="38">
        <f>R154/365</f>
        <v>5.7890121040805969E-5</v>
      </c>
      <c r="U154" s="38">
        <f>T154*0.92</f>
        <v>5.3258911357541493E-5</v>
      </c>
      <c r="V154" s="25">
        <f>LOOKUP(H154,'Load Factor Adjustment'!$A$32:$A$36,'Load Factor Adjustment'!$D$32:$D$36)</f>
        <v>0.87272727272727257</v>
      </c>
      <c r="W154" s="38">
        <f>S154*V154</f>
        <v>7.3903022396173078E-4</v>
      </c>
      <c r="X154" s="38">
        <f>U154*V154</f>
        <v>4.6480504457490749E-5</v>
      </c>
    </row>
    <row r="155" spans="1:24" x14ac:dyDescent="0.25">
      <c r="A155" s="28" t="s">
        <v>25</v>
      </c>
      <c r="B155" s="29">
        <v>2015</v>
      </c>
      <c r="C155" s="30"/>
      <c r="D155" s="29">
        <v>2071</v>
      </c>
      <c r="E155" s="29">
        <v>5872</v>
      </c>
      <c r="F155" s="28" t="s">
        <v>17</v>
      </c>
      <c r="G155" s="28" t="s">
        <v>19</v>
      </c>
      <c r="H155" s="28" t="s">
        <v>18</v>
      </c>
      <c r="I155" s="29">
        <v>1990</v>
      </c>
      <c r="J155" s="29">
        <v>700</v>
      </c>
      <c r="K155" s="29">
        <v>55</v>
      </c>
      <c r="L155" s="31">
        <v>0.7</v>
      </c>
      <c r="M155" s="31">
        <v>8.14</v>
      </c>
      <c r="N155" s="32">
        <v>0.497</v>
      </c>
      <c r="O155" s="31">
        <v>0.24181327160493826</v>
      </c>
      <c r="P155" s="32">
        <v>1.4764274691358024E-2</v>
      </c>
      <c r="Q155" s="25"/>
      <c r="R155" s="24"/>
      <c r="S155" s="24"/>
      <c r="T155" s="24"/>
    </row>
    <row r="156" spans="1:24" x14ac:dyDescent="0.25">
      <c r="A156" s="28" t="s">
        <v>25</v>
      </c>
      <c r="B156" s="29">
        <v>2015</v>
      </c>
      <c r="C156" s="30">
        <v>42452</v>
      </c>
      <c r="D156" s="29">
        <v>2071</v>
      </c>
      <c r="E156" s="29">
        <v>5873</v>
      </c>
      <c r="F156" s="28" t="s">
        <v>20</v>
      </c>
      <c r="G156" s="28" t="s">
        <v>42</v>
      </c>
      <c r="H156" s="28" t="s">
        <v>18</v>
      </c>
      <c r="I156" s="29">
        <v>2015</v>
      </c>
      <c r="J156" s="29">
        <v>700</v>
      </c>
      <c r="K156" s="29">
        <v>63</v>
      </c>
      <c r="L156" s="31">
        <v>0.7</v>
      </c>
      <c r="M156" s="31">
        <v>2.74</v>
      </c>
      <c r="N156" s="32">
        <v>8.0000000000000002E-3</v>
      </c>
      <c r="O156" s="31">
        <v>9.3236111111111117E-2</v>
      </c>
      <c r="P156" s="32">
        <v>2.722222222222222E-4</v>
      </c>
      <c r="Q156" s="25">
        <f>O155-O156</f>
        <v>0.14857716049382713</v>
      </c>
      <c r="R156" s="24">
        <f>P155-P156</f>
        <v>1.4492052469135801E-2</v>
      </c>
      <c r="S156" s="38">
        <f>Q156/365</f>
        <v>4.0706071368171816E-4</v>
      </c>
      <c r="T156" s="38">
        <f>R156/365</f>
        <v>3.9704253340098084E-5</v>
      </c>
      <c r="U156" s="38">
        <f>T156*0.92</f>
        <v>3.6527913072890236E-5</v>
      </c>
      <c r="V156" s="25">
        <f>LOOKUP(H156,'Load Factor Adjustment'!$A$32:$A$36,'Load Factor Adjustment'!$D$32:$D$36)</f>
        <v>0.68571428571428572</v>
      </c>
      <c r="W156" s="38">
        <f>S156*V156</f>
        <v>2.7912734652460675E-4</v>
      </c>
      <c r="X156" s="38">
        <f>U156*V156</f>
        <v>2.5047711821410449E-5</v>
      </c>
    </row>
    <row r="157" spans="1:24" x14ac:dyDescent="0.25">
      <c r="A157" s="28" t="s">
        <v>25</v>
      </c>
      <c r="B157" s="29">
        <v>2015</v>
      </c>
      <c r="C157" s="30"/>
      <c r="D157" s="29">
        <v>2075</v>
      </c>
      <c r="E157" s="29">
        <v>5885</v>
      </c>
      <c r="F157" s="28" t="s">
        <v>17</v>
      </c>
      <c r="G157" s="28" t="s">
        <v>19</v>
      </c>
      <c r="H157" s="28" t="s">
        <v>18</v>
      </c>
      <c r="I157" s="29">
        <v>1983</v>
      </c>
      <c r="J157" s="29">
        <v>500</v>
      </c>
      <c r="K157" s="29">
        <v>90</v>
      </c>
      <c r="L157" s="31">
        <v>0.7</v>
      </c>
      <c r="M157" s="31">
        <v>12.09</v>
      </c>
      <c r="N157" s="32">
        <v>0.60499999999999998</v>
      </c>
      <c r="O157" s="31">
        <v>0.41979166666666667</v>
      </c>
      <c r="P157" s="32">
        <v>2.1006944444444446E-2</v>
      </c>
      <c r="Q157" s="25"/>
      <c r="R157" s="24"/>
      <c r="S157" s="24"/>
      <c r="T157" s="24"/>
    </row>
    <row r="158" spans="1:24" x14ac:dyDescent="0.25">
      <c r="A158" s="28" t="s">
        <v>25</v>
      </c>
      <c r="B158" s="29">
        <v>2015</v>
      </c>
      <c r="C158" s="30">
        <v>42475</v>
      </c>
      <c r="D158" s="29">
        <v>2075</v>
      </c>
      <c r="E158" s="29">
        <v>5886</v>
      </c>
      <c r="F158" s="28" t="s">
        <v>20</v>
      </c>
      <c r="G158" s="28" t="s">
        <v>42</v>
      </c>
      <c r="H158" s="28" t="s">
        <v>18</v>
      </c>
      <c r="I158" s="29">
        <v>2015</v>
      </c>
      <c r="J158" s="29">
        <v>500</v>
      </c>
      <c r="K158" s="29">
        <v>100</v>
      </c>
      <c r="L158" s="31">
        <v>0.7</v>
      </c>
      <c r="M158" s="31">
        <v>2.3199999999999998</v>
      </c>
      <c r="N158" s="32">
        <v>0.112</v>
      </c>
      <c r="O158" s="31">
        <v>8.9506172839506168E-2</v>
      </c>
      <c r="P158" s="32">
        <v>4.3209876543209872E-3</v>
      </c>
      <c r="Q158" s="25">
        <f>O157-O158</f>
        <v>0.33028549382716049</v>
      </c>
      <c r="R158" s="24">
        <f>P157-P158</f>
        <v>1.6685956790123458E-2</v>
      </c>
      <c r="S158" s="38">
        <f>Q158/365</f>
        <v>9.0489176391002877E-4</v>
      </c>
      <c r="T158" s="38">
        <f>R158/365</f>
        <v>4.571495010992728E-5</v>
      </c>
      <c r="U158" s="38">
        <f>T158*0.92</f>
        <v>4.2057754101133101E-5</v>
      </c>
      <c r="V158" s="25">
        <f>LOOKUP(H158,'Load Factor Adjustment'!$A$32:$A$36,'Load Factor Adjustment'!$D$32:$D$36)</f>
        <v>0.68571428571428572</v>
      </c>
      <c r="W158" s="38">
        <f>S158*V158</f>
        <v>6.2049720953830545E-4</v>
      </c>
      <c r="X158" s="38">
        <f>U158*V158</f>
        <v>2.8839602812205554E-5</v>
      </c>
    </row>
    <row r="159" spans="1:24" x14ac:dyDescent="0.25">
      <c r="A159" s="28" t="s">
        <v>25</v>
      </c>
      <c r="B159" s="29">
        <v>2015</v>
      </c>
      <c r="C159" s="30"/>
      <c r="D159" s="29">
        <v>2076</v>
      </c>
      <c r="E159" s="29">
        <v>5898</v>
      </c>
      <c r="F159" s="28" t="s">
        <v>17</v>
      </c>
      <c r="G159" s="28" t="s">
        <v>19</v>
      </c>
      <c r="H159" s="28" t="s">
        <v>18</v>
      </c>
      <c r="I159" s="29">
        <v>1975</v>
      </c>
      <c r="J159" s="29">
        <v>200</v>
      </c>
      <c r="K159" s="29">
        <v>70</v>
      </c>
      <c r="L159" s="31">
        <v>0.7</v>
      </c>
      <c r="M159" s="31">
        <v>12.09</v>
      </c>
      <c r="N159" s="32">
        <v>0.60499999999999998</v>
      </c>
      <c r="O159" s="31">
        <v>0.13060185185185183</v>
      </c>
      <c r="P159" s="32">
        <v>6.5354938271604936E-3</v>
      </c>
      <c r="Q159" s="25"/>
      <c r="R159" s="24"/>
      <c r="S159" s="24"/>
      <c r="T159" s="24"/>
    </row>
    <row r="160" spans="1:24" x14ac:dyDescent="0.25">
      <c r="A160" s="28" t="s">
        <v>25</v>
      </c>
      <c r="B160" s="29">
        <v>2015</v>
      </c>
      <c r="C160" s="30">
        <v>42487</v>
      </c>
      <c r="D160" s="29">
        <v>2076</v>
      </c>
      <c r="E160" s="29">
        <v>5899</v>
      </c>
      <c r="F160" s="28" t="s">
        <v>20</v>
      </c>
      <c r="G160" s="28" t="s">
        <v>21</v>
      </c>
      <c r="H160" s="28" t="s">
        <v>18</v>
      </c>
      <c r="I160" s="29">
        <v>2015</v>
      </c>
      <c r="J160" s="29">
        <v>200</v>
      </c>
      <c r="K160" s="29">
        <v>83</v>
      </c>
      <c r="L160" s="31">
        <v>0.7</v>
      </c>
      <c r="M160" s="31">
        <v>2.74</v>
      </c>
      <c r="N160" s="32">
        <v>0.192</v>
      </c>
      <c r="O160" s="31">
        <v>3.5095679012345678E-2</v>
      </c>
      <c r="P160" s="32">
        <v>2.4592592592592587E-3</v>
      </c>
      <c r="Q160" s="25">
        <f>O159-O160</f>
        <v>9.5506172839506159E-2</v>
      </c>
      <c r="R160" s="24">
        <f>P159-P160</f>
        <v>4.0762345679012345E-3</v>
      </c>
      <c r="S160" s="38">
        <f>Q160/365</f>
        <v>2.6166074750549634E-4</v>
      </c>
      <c r="T160" s="38">
        <f>R160/365</f>
        <v>1.1167765939455437E-5</v>
      </c>
      <c r="U160" s="38">
        <f>T160*0.92</f>
        <v>1.0274344664299002E-5</v>
      </c>
      <c r="V160" s="25">
        <f>LOOKUP(H160,'Load Factor Adjustment'!$A$32:$A$36,'Load Factor Adjustment'!$D$32:$D$36)</f>
        <v>0.68571428571428572</v>
      </c>
      <c r="W160" s="38">
        <f>S160*V160</f>
        <v>1.7942451257519751E-4</v>
      </c>
      <c r="X160" s="38">
        <f>U160*V160</f>
        <v>7.045264912662173E-6</v>
      </c>
    </row>
    <row r="161" spans="1:24" x14ac:dyDescent="0.25">
      <c r="A161" s="28" t="s">
        <v>25</v>
      </c>
      <c r="B161" s="29">
        <v>2015</v>
      </c>
      <c r="C161" s="30"/>
      <c r="D161" s="29">
        <v>2077</v>
      </c>
      <c r="E161" s="29">
        <v>5896</v>
      </c>
      <c r="F161" s="28" t="s">
        <v>17</v>
      </c>
      <c r="G161" s="28" t="s">
        <v>19</v>
      </c>
      <c r="H161" s="28" t="s">
        <v>18</v>
      </c>
      <c r="I161" s="29">
        <v>1990</v>
      </c>
      <c r="J161" s="29">
        <v>1500</v>
      </c>
      <c r="K161" s="29">
        <v>60</v>
      </c>
      <c r="L161" s="31">
        <v>0.7</v>
      </c>
      <c r="M161" s="31">
        <v>8.14</v>
      </c>
      <c r="N161" s="32">
        <v>0.497</v>
      </c>
      <c r="O161" s="31">
        <v>0.56527777777777777</v>
      </c>
      <c r="P161" s="32">
        <v>3.4513888888888886E-2</v>
      </c>
      <c r="Q161" s="25"/>
      <c r="R161" s="24"/>
      <c r="S161" s="24"/>
      <c r="T161" s="24"/>
    </row>
    <row r="162" spans="1:24" x14ac:dyDescent="0.25">
      <c r="A162" s="28" t="s">
        <v>25</v>
      </c>
      <c r="B162" s="29">
        <v>2015</v>
      </c>
      <c r="C162" s="30">
        <v>42494</v>
      </c>
      <c r="D162" s="29">
        <v>2077</v>
      </c>
      <c r="E162" s="29">
        <v>5897</v>
      </c>
      <c r="F162" s="28" t="s">
        <v>20</v>
      </c>
      <c r="G162" s="28" t="s">
        <v>33</v>
      </c>
      <c r="H162" s="28" t="s">
        <v>18</v>
      </c>
      <c r="I162" s="29">
        <v>2015</v>
      </c>
      <c r="J162" s="29">
        <v>1500</v>
      </c>
      <c r="K162" s="29">
        <v>75</v>
      </c>
      <c r="L162" s="31">
        <v>0.7</v>
      </c>
      <c r="M162" s="31">
        <v>2.14</v>
      </c>
      <c r="N162" s="32">
        <v>8.0000000000000002E-3</v>
      </c>
      <c r="O162" s="31">
        <v>0.1857638888888889</v>
      </c>
      <c r="P162" s="32">
        <v>6.9444444444444447E-4</v>
      </c>
      <c r="Q162" s="25">
        <f>O161-O162</f>
        <v>0.37951388888888887</v>
      </c>
      <c r="R162" s="24">
        <f>P161-P162</f>
        <v>3.3819444444444444E-2</v>
      </c>
      <c r="S162" s="38">
        <f>Q162/365</f>
        <v>1.0397640791476408E-3</v>
      </c>
      <c r="T162" s="38">
        <f>R162/365</f>
        <v>9.2656012176560123E-5</v>
      </c>
      <c r="U162" s="38">
        <f>T162*0.92</f>
        <v>8.5243531202435321E-5</v>
      </c>
      <c r="V162" s="25">
        <f>LOOKUP(H162,'Load Factor Adjustment'!$A$32:$A$36,'Load Factor Adjustment'!$D$32:$D$36)</f>
        <v>0.68571428571428572</v>
      </c>
      <c r="W162" s="38">
        <f>S162*V162</f>
        <v>7.129810828440965E-4</v>
      </c>
      <c r="X162" s="38">
        <f>U162*V162</f>
        <v>5.8452707110241361E-5</v>
      </c>
    </row>
    <row r="163" spans="1:24" x14ac:dyDescent="0.25">
      <c r="A163" s="28" t="s">
        <v>22</v>
      </c>
      <c r="B163" s="29">
        <v>2015</v>
      </c>
      <c r="C163" s="30"/>
      <c r="D163" s="29">
        <v>2081</v>
      </c>
      <c r="E163" s="29">
        <v>5888</v>
      </c>
      <c r="F163" s="28" t="s">
        <v>17</v>
      </c>
      <c r="G163" s="28" t="s">
        <v>19</v>
      </c>
      <c r="H163" s="28" t="s">
        <v>18</v>
      </c>
      <c r="I163" s="29">
        <v>1977</v>
      </c>
      <c r="J163" s="29">
        <v>2000</v>
      </c>
      <c r="K163" s="29">
        <v>70</v>
      </c>
      <c r="L163" s="31">
        <v>0.7</v>
      </c>
      <c r="M163" s="31">
        <v>12.09</v>
      </c>
      <c r="N163" s="32">
        <v>0.60499999999999998</v>
      </c>
      <c r="O163" s="31">
        <v>1.3060185185185185</v>
      </c>
      <c r="P163" s="32">
        <v>6.5354938271604934E-2</v>
      </c>
      <c r="Q163" s="25"/>
      <c r="R163" s="24"/>
      <c r="S163" s="24"/>
      <c r="T163" s="24"/>
    </row>
    <row r="164" spans="1:24" x14ac:dyDescent="0.25">
      <c r="A164" s="28" t="s">
        <v>22</v>
      </c>
      <c r="B164" s="29">
        <v>2015</v>
      </c>
      <c r="C164" s="30">
        <v>42496</v>
      </c>
      <c r="D164" s="29">
        <v>2081</v>
      </c>
      <c r="E164" s="29">
        <v>5889</v>
      </c>
      <c r="F164" s="28" t="s">
        <v>20</v>
      </c>
      <c r="G164" s="28" t="s">
        <v>33</v>
      </c>
      <c r="H164" s="28" t="s">
        <v>18</v>
      </c>
      <c r="I164" s="29">
        <v>2014</v>
      </c>
      <c r="J164" s="29">
        <v>2000</v>
      </c>
      <c r="K164" s="29">
        <v>85</v>
      </c>
      <c r="L164" s="31">
        <v>0.7</v>
      </c>
      <c r="M164" s="31">
        <v>2.14</v>
      </c>
      <c r="N164" s="32">
        <v>8.0000000000000002E-3</v>
      </c>
      <c r="O164" s="31">
        <v>0.28070987654320984</v>
      </c>
      <c r="P164" s="32">
        <v>1.0493827160493825E-3</v>
      </c>
      <c r="Q164" s="25">
        <f>O163-O164</f>
        <v>1.0253086419753086</v>
      </c>
      <c r="R164" s="24">
        <f>P163-P164</f>
        <v>6.4305555555555546E-2</v>
      </c>
      <c r="S164" s="38">
        <f>Q164/365</f>
        <v>2.8090647725350919E-3</v>
      </c>
      <c r="T164" s="38">
        <f>R164/365</f>
        <v>1.76179604261796E-4</v>
      </c>
      <c r="U164" s="38">
        <f>T164*0.92</f>
        <v>1.6208523592085234E-4</v>
      </c>
      <c r="V164" s="25">
        <f>LOOKUP(H164,'Load Factor Adjustment'!$A$32:$A$36,'Load Factor Adjustment'!$D$32:$D$36)</f>
        <v>0.68571428571428572</v>
      </c>
      <c r="W164" s="38">
        <f>S164*V164</f>
        <v>1.9262158440240631E-3</v>
      </c>
      <c r="X164" s="38">
        <f>U164*V164</f>
        <v>1.1114416177429876E-4</v>
      </c>
    </row>
    <row r="165" spans="1:24" x14ac:dyDescent="0.25">
      <c r="A165" s="28" t="s">
        <v>16</v>
      </c>
      <c r="B165" s="29">
        <v>2014</v>
      </c>
      <c r="C165" s="30"/>
      <c r="D165" s="29">
        <v>2083</v>
      </c>
      <c r="E165" s="29">
        <v>5904</v>
      </c>
      <c r="F165" s="28" t="s">
        <v>17</v>
      </c>
      <c r="G165" s="28" t="s">
        <v>19</v>
      </c>
      <c r="H165" s="28" t="s">
        <v>18</v>
      </c>
      <c r="I165" s="29">
        <v>1989</v>
      </c>
      <c r="J165" s="29">
        <v>1850</v>
      </c>
      <c r="K165" s="29">
        <v>161</v>
      </c>
      <c r="L165" s="31">
        <v>0.7</v>
      </c>
      <c r="M165" s="31">
        <v>7.6</v>
      </c>
      <c r="N165" s="32">
        <v>0.27400000000000002</v>
      </c>
      <c r="O165" s="31">
        <v>1.7466512345679013</v>
      </c>
      <c r="P165" s="32">
        <v>6.2971373456790131E-2</v>
      </c>
      <c r="Q165" s="25"/>
      <c r="R165" s="24"/>
      <c r="S165" s="24"/>
      <c r="T165" s="24"/>
    </row>
    <row r="166" spans="1:24" x14ac:dyDescent="0.25">
      <c r="A166" s="28" t="s">
        <v>16</v>
      </c>
      <c r="B166" s="29">
        <v>2014</v>
      </c>
      <c r="C166" s="30">
        <v>42464</v>
      </c>
      <c r="D166" s="29">
        <v>2083</v>
      </c>
      <c r="E166" s="29">
        <v>5905</v>
      </c>
      <c r="F166" s="28" t="s">
        <v>20</v>
      </c>
      <c r="G166" s="28" t="s">
        <v>42</v>
      </c>
      <c r="H166" s="28" t="s">
        <v>18</v>
      </c>
      <c r="I166" s="29">
        <v>2014</v>
      </c>
      <c r="J166" s="29">
        <v>1850</v>
      </c>
      <c r="K166" s="29">
        <v>200</v>
      </c>
      <c r="L166" s="31">
        <v>0.7</v>
      </c>
      <c r="M166" s="31">
        <v>0.26</v>
      </c>
      <c r="N166" s="32">
        <v>8.0000000000000002E-3</v>
      </c>
      <c r="O166" s="31">
        <v>7.4228395061728389E-2</v>
      </c>
      <c r="P166" s="32">
        <v>2.2839506172839508E-3</v>
      </c>
      <c r="Q166" s="25">
        <f>O165-O166</f>
        <v>1.6724228395061729</v>
      </c>
      <c r="R166" s="24">
        <f>P165-P166</f>
        <v>6.0687422839506178E-2</v>
      </c>
      <c r="S166" s="38">
        <f>Q166/365</f>
        <v>4.5819803822086929E-3</v>
      </c>
      <c r="T166" s="38">
        <f>R166/365</f>
        <v>1.6626691188905801E-4</v>
      </c>
      <c r="U166" s="38">
        <f>T166*0.92</f>
        <v>1.5296555893793337E-4</v>
      </c>
      <c r="V166" s="25">
        <f>LOOKUP(H166,'Load Factor Adjustment'!$A$32:$A$36,'Load Factor Adjustment'!$D$32:$D$36)</f>
        <v>0.68571428571428572</v>
      </c>
      <c r="W166" s="38">
        <f>S166*V166</f>
        <v>3.1419294049431037E-3</v>
      </c>
      <c r="X166" s="38">
        <f>U166*V166</f>
        <v>1.0489066898601145E-4</v>
      </c>
    </row>
    <row r="167" spans="1:24" x14ac:dyDescent="0.25">
      <c r="A167" s="28" t="s">
        <v>16</v>
      </c>
      <c r="B167" s="29">
        <v>2015</v>
      </c>
      <c r="C167" s="30"/>
      <c r="D167" s="29">
        <v>2084</v>
      </c>
      <c r="E167" s="29">
        <v>5906</v>
      </c>
      <c r="F167" s="28" t="s">
        <v>17</v>
      </c>
      <c r="G167" s="28" t="s">
        <v>19</v>
      </c>
      <c r="H167" s="28" t="s">
        <v>18</v>
      </c>
      <c r="I167" s="29">
        <v>1974</v>
      </c>
      <c r="J167" s="29">
        <v>2600</v>
      </c>
      <c r="K167" s="29">
        <v>110</v>
      </c>
      <c r="L167" s="31">
        <v>0.7</v>
      </c>
      <c r="M167" s="31">
        <v>12.09</v>
      </c>
      <c r="N167" s="32">
        <v>0.60499999999999998</v>
      </c>
      <c r="O167" s="31">
        <v>2.6680092592592595</v>
      </c>
      <c r="P167" s="32">
        <v>0.1335108024691358</v>
      </c>
      <c r="Q167" s="25"/>
      <c r="R167" s="24"/>
      <c r="S167" s="24"/>
      <c r="T167" s="24"/>
    </row>
    <row r="168" spans="1:24" x14ac:dyDescent="0.25">
      <c r="A168" s="28" t="s">
        <v>16</v>
      </c>
      <c r="B168" s="29">
        <v>2015</v>
      </c>
      <c r="C168" s="30">
        <v>42457</v>
      </c>
      <c r="D168" s="29">
        <v>2084</v>
      </c>
      <c r="E168" s="29">
        <v>5907</v>
      </c>
      <c r="F168" s="28" t="s">
        <v>20</v>
      </c>
      <c r="G168" s="28" t="s">
        <v>42</v>
      </c>
      <c r="H168" s="28" t="s">
        <v>18</v>
      </c>
      <c r="I168" s="29">
        <v>2015</v>
      </c>
      <c r="J168" s="29">
        <v>2600</v>
      </c>
      <c r="K168" s="29">
        <v>93</v>
      </c>
      <c r="L168" s="31">
        <v>0.7</v>
      </c>
      <c r="M168" s="31">
        <v>2.3199999999999998</v>
      </c>
      <c r="N168" s="32">
        <v>0.192</v>
      </c>
      <c r="O168" s="31">
        <v>0.43285185185185182</v>
      </c>
      <c r="P168" s="32">
        <v>3.5822222222222221E-2</v>
      </c>
      <c r="Q168" s="25">
        <f>O167-O168</f>
        <v>2.2351574074074074</v>
      </c>
      <c r="R168" s="24">
        <f>P167-P168</f>
        <v>9.768858024691357E-2</v>
      </c>
      <c r="S168" s="38">
        <f>Q168/365</f>
        <v>6.1237189244038558E-3</v>
      </c>
      <c r="T168" s="38">
        <f>R168/365</f>
        <v>2.6763994588195497E-4</v>
      </c>
      <c r="U168" s="38">
        <f>T168*0.92</f>
        <v>2.4622875021139857E-4</v>
      </c>
      <c r="V168" s="25">
        <f>LOOKUP(H168,'Load Factor Adjustment'!$A$32:$A$36,'Load Factor Adjustment'!$D$32:$D$36)</f>
        <v>0.68571428571428572</v>
      </c>
      <c r="W168" s="38">
        <f>S168*V168</f>
        <v>4.1991215481626439E-3</v>
      </c>
      <c r="X168" s="38">
        <f>U168*V168</f>
        <v>1.6884257157353044E-4</v>
      </c>
    </row>
    <row r="169" spans="1:24" x14ac:dyDescent="0.25">
      <c r="A169" s="28" t="s">
        <v>16</v>
      </c>
      <c r="B169" s="29">
        <v>2015</v>
      </c>
      <c r="C169" s="30"/>
      <c r="D169" s="29">
        <v>2085</v>
      </c>
      <c r="E169" s="29">
        <v>5908</v>
      </c>
      <c r="F169" s="28" t="s">
        <v>17</v>
      </c>
      <c r="G169" s="28" t="s">
        <v>19</v>
      </c>
      <c r="H169" s="28" t="s">
        <v>18</v>
      </c>
      <c r="I169" s="29">
        <v>1978</v>
      </c>
      <c r="J169" s="29">
        <v>2350</v>
      </c>
      <c r="K169" s="29">
        <v>210</v>
      </c>
      <c r="L169" s="31">
        <v>0.7</v>
      </c>
      <c r="M169" s="31">
        <v>11.16</v>
      </c>
      <c r="N169" s="32">
        <v>0.39600000000000002</v>
      </c>
      <c r="O169" s="31">
        <v>4.2495833333333328</v>
      </c>
      <c r="P169" s="32">
        <v>0.15079166666666666</v>
      </c>
      <c r="Q169" s="25"/>
      <c r="R169" s="24"/>
      <c r="S169" s="24"/>
      <c r="T169" s="24"/>
    </row>
    <row r="170" spans="1:24" x14ac:dyDescent="0.25">
      <c r="A170" s="28" t="s">
        <v>16</v>
      </c>
      <c r="B170" s="29">
        <v>2015</v>
      </c>
      <c r="C170" s="30">
        <v>42443</v>
      </c>
      <c r="D170" s="29">
        <v>2085</v>
      </c>
      <c r="E170" s="29">
        <v>5909</v>
      </c>
      <c r="F170" s="28" t="s">
        <v>20</v>
      </c>
      <c r="G170" s="28" t="s">
        <v>42</v>
      </c>
      <c r="H170" s="28" t="s">
        <v>18</v>
      </c>
      <c r="I170" s="29">
        <v>2014</v>
      </c>
      <c r="J170" s="29">
        <v>2350</v>
      </c>
      <c r="K170" s="29">
        <v>237</v>
      </c>
      <c r="L170" s="31">
        <v>0.7</v>
      </c>
      <c r="M170" s="31">
        <v>0.26</v>
      </c>
      <c r="N170" s="32">
        <v>8.0000000000000002E-3</v>
      </c>
      <c r="O170" s="31">
        <v>0.11173379629629629</v>
      </c>
      <c r="P170" s="32">
        <v>3.437962962962963E-3</v>
      </c>
      <c r="Q170" s="25">
        <f>O169-O170</f>
        <v>4.1378495370370363</v>
      </c>
      <c r="R170" s="24">
        <f>P169-P170</f>
        <v>0.14735370370370368</v>
      </c>
      <c r="S170" s="38">
        <f>Q170/365</f>
        <v>1.1336574074074072E-2</v>
      </c>
      <c r="T170" s="38">
        <f>R170/365</f>
        <v>4.0370877727042106E-4</v>
      </c>
      <c r="U170" s="38">
        <f>T170*0.92</f>
        <v>3.714120750887874E-4</v>
      </c>
      <c r="V170" s="25">
        <f>LOOKUP(H170,'Load Factor Adjustment'!$A$32:$A$36,'Load Factor Adjustment'!$D$32:$D$36)</f>
        <v>0.68571428571428572</v>
      </c>
      <c r="W170" s="38">
        <f>S170*V170</f>
        <v>7.7736507936507918E-3</v>
      </c>
      <c r="X170" s="38">
        <f>U170*V170</f>
        <v>2.5468256577516852E-4</v>
      </c>
    </row>
    <row r="171" spans="1:24" x14ac:dyDescent="0.25">
      <c r="A171" s="28" t="s">
        <v>16</v>
      </c>
      <c r="B171" s="29">
        <v>2014</v>
      </c>
      <c r="C171" s="30"/>
      <c r="D171" s="29">
        <v>2086</v>
      </c>
      <c r="E171" s="29">
        <v>5910</v>
      </c>
      <c r="F171" s="28" t="s">
        <v>17</v>
      </c>
      <c r="G171" s="28" t="s">
        <v>19</v>
      </c>
      <c r="H171" s="28" t="s">
        <v>18</v>
      </c>
      <c r="I171" s="29">
        <v>1995</v>
      </c>
      <c r="J171" s="29">
        <v>1400</v>
      </c>
      <c r="K171" s="29">
        <v>109</v>
      </c>
      <c r="L171" s="31">
        <v>0.7</v>
      </c>
      <c r="M171" s="31">
        <v>8.14</v>
      </c>
      <c r="N171" s="32">
        <v>0.497</v>
      </c>
      <c r="O171" s="31">
        <v>0.95845987654320985</v>
      </c>
      <c r="P171" s="32">
        <v>5.8520216049382706E-2</v>
      </c>
      <c r="Q171" s="25"/>
      <c r="R171" s="24"/>
      <c r="S171" s="24"/>
      <c r="T171" s="24"/>
    </row>
    <row r="172" spans="1:24" x14ac:dyDescent="0.25">
      <c r="A172" s="28" t="s">
        <v>16</v>
      </c>
      <c r="B172" s="29">
        <v>2014</v>
      </c>
      <c r="C172" s="30">
        <v>42464</v>
      </c>
      <c r="D172" s="29">
        <v>2086</v>
      </c>
      <c r="E172" s="29">
        <v>5911</v>
      </c>
      <c r="F172" s="28" t="s">
        <v>20</v>
      </c>
      <c r="G172" s="28" t="s">
        <v>42</v>
      </c>
      <c r="H172" s="28" t="s">
        <v>18</v>
      </c>
      <c r="I172" s="29">
        <v>2015</v>
      </c>
      <c r="J172" s="29">
        <v>1400</v>
      </c>
      <c r="K172" s="29">
        <v>100</v>
      </c>
      <c r="L172" s="31">
        <v>0.7</v>
      </c>
      <c r="M172" s="31">
        <v>2.3199999999999998</v>
      </c>
      <c r="N172" s="32">
        <v>0.112</v>
      </c>
      <c r="O172" s="31">
        <v>0.25061728395061728</v>
      </c>
      <c r="P172" s="32">
        <v>1.2098765432098766E-2</v>
      </c>
      <c r="Q172" s="25">
        <f>O171-O172</f>
        <v>0.70784259259259263</v>
      </c>
      <c r="R172" s="24">
        <f>P171-P172</f>
        <v>4.6421450617283942E-2</v>
      </c>
      <c r="S172" s="38">
        <f>Q172/365</f>
        <v>1.9392947742262812E-3</v>
      </c>
      <c r="T172" s="38">
        <f>R172/365</f>
        <v>1.2718205648570944E-4</v>
      </c>
      <c r="U172" s="38">
        <f>T172*0.92</f>
        <v>1.1700749196685269E-4</v>
      </c>
      <c r="V172" s="25">
        <f>LOOKUP(H172,'Load Factor Adjustment'!$A$32:$A$36,'Load Factor Adjustment'!$D$32:$D$36)</f>
        <v>0.68571428571428572</v>
      </c>
      <c r="W172" s="38">
        <f>S172*V172</f>
        <v>1.3298021308980215E-3</v>
      </c>
      <c r="X172" s="38">
        <f>U172*V172</f>
        <v>8.0233708777270412E-5</v>
      </c>
    </row>
    <row r="173" spans="1:24" x14ac:dyDescent="0.25">
      <c r="A173" s="28" t="s">
        <v>26</v>
      </c>
      <c r="B173" s="29">
        <v>2014</v>
      </c>
      <c r="C173" s="30"/>
      <c r="D173" s="29">
        <v>2089</v>
      </c>
      <c r="E173" s="29">
        <v>5916</v>
      </c>
      <c r="F173" s="28" t="s">
        <v>17</v>
      </c>
      <c r="G173" s="28" t="s">
        <v>19</v>
      </c>
      <c r="H173" s="28" t="s">
        <v>18</v>
      </c>
      <c r="I173" s="29">
        <v>1977</v>
      </c>
      <c r="J173" s="29">
        <v>425</v>
      </c>
      <c r="K173" s="29">
        <v>187</v>
      </c>
      <c r="L173" s="31">
        <v>0.7</v>
      </c>
      <c r="M173" s="31">
        <v>11.16</v>
      </c>
      <c r="N173" s="32">
        <v>0.39600000000000002</v>
      </c>
      <c r="O173" s="31">
        <v>0.68436805555555547</v>
      </c>
      <c r="P173" s="32">
        <v>2.4284027777777779E-2</v>
      </c>
      <c r="Q173" s="25"/>
      <c r="R173" s="24"/>
      <c r="S173" s="24"/>
      <c r="T173" s="24"/>
    </row>
    <row r="174" spans="1:24" x14ac:dyDescent="0.25">
      <c r="A174" s="28" t="s">
        <v>26</v>
      </c>
      <c r="B174" s="29">
        <v>2014</v>
      </c>
      <c r="C174" s="30">
        <v>42485</v>
      </c>
      <c r="D174" s="29">
        <v>2089</v>
      </c>
      <c r="E174" s="29">
        <v>5917</v>
      </c>
      <c r="F174" s="28" t="s">
        <v>20</v>
      </c>
      <c r="G174" s="28" t="s">
        <v>33</v>
      </c>
      <c r="H174" s="28" t="s">
        <v>18</v>
      </c>
      <c r="I174" s="29">
        <v>2014</v>
      </c>
      <c r="J174" s="29">
        <v>425</v>
      </c>
      <c r="K174" s="29">
        <v>115</v>
      </c>
      <c r="L174" s="31">
        <v>0.7</v>
      </c>
      <c r="M174" s="31">
        <v>2.15</v>
      </c>
      <c r="N174" s="32">
        <v>8.0000000000000002E-3</v>
      </c>
      <c r="O174" s="31">
        <v>8.108121141975308E-2</v>
      </c>
      <c r="P174" s="32">
        <v>3.0169753086419751E-4</v>
      </c>
      <c r="Q174" s="25">
        <f>O173-O174</f>
        <v>0.60328684413580236</v>
      </c>
      <c r="R174" s="24">
        <f>P173-P174</f>
        <v>2.3982330246913583E-2</v>
      </c>
      <c r="S174" s="38">
        <f>Q174/365</f>
        <v>1.652840668865212E-3</v>
      </c>
      <c r="T174" s="38">
        <f>R174/365</f>
        <v>6.5705014375105702E-5</v>
      </c>
      <c r="U174" s="38">
        <f>T174*0.92</f>
        <v>6.0448613225097249E-5</v>
      </c>
      <c r="V174" s="25">
        <f>LOOKUP(H174,'Load Factor Adjustment'!$A$32:$A$36,'Load Factor Adjustment'!$D$32:$D$36)</f>
        <v>0.68571428571428572</v>
      </c>
      <c r="W174" s="38">
        <f>S174*V174</f>
        <v>1.133376458650431E-3</v>
      </c>
      <c r="X174" s="38">
        <f>U174*V174</f>
        <v>4.1450477640066684E-5</v>
      </c>
    </row>
    <row r="175" spans="1:24" x14ac:dyDescent="0.25">
      <c r="A175" s="28" t="s">
        <v>23</v>
      </c>
      <c r="B175" s="29">
        <v>2015</v>
      </c>
      <c r="C175" s="30"/>
      <c r="D175" s="29">
        <v>2091</v>
      </c>
      <c r="E175" s="29">
        <v>5920</v>
      </c>
      <c r="F175" s="28" t="s">
        <v>17</v>
      </c>
      <c r="G175" s="28" t="s">
        <v>19</v>
      </c>
      <c r="H175" s="28" t="s">
        <v>18</v>
      </c>
      <c r="I175" s="29">
        <v>1983</v>
      </c>
      <c r="J175" s="29">
        <v>400</v>
      </c>
      <c r="K175" s="29">
        <v>81</v>
      </c>
      <c r="L175" s="31">
        <v>0.7</v>
      </c>
      <c r="M175" s="31">
        <v>12.09</v>
      </c>
      <c r="N175" s="32">
        <v>0.60499999999999998</v>
      </c>
      <c r="O175" s="31">
        <v>0.30225000000000002</v>
      </c>
      <c r="P175" s="32">
        <v>1.5125E-2</v>
      </c>
      <c r="Q175" s="25"/>
      <c r="R175" s="24"/>
      <c r="S175" s="24"/>
      <c r="T175" s="24"/>
    </row>
    <row r="176" spans="1:24" x14ac:dyDescent="0.25">
      <c r="A176" s="28" t="s">
        <v>23</v>
      </c>
      <c r="B176" s="29">
        <v>2015</v>
      </c>
      <c r="C176" s="30">
        <v>42492</v>
      </c>
      <c r="D176" s="29">
        <v>2091</v>
      </c>
      <c r="E176" s="29">
        <v>5921</v>
      </c>
      <c r="F176" s="28" t="s">
        <v>20</v>
      </c>
      <c r="G176" s="28" t="s">
        <v>42</v>
      </c>
      <c r="H176" s="28" t="s">
        <v>18</v>
      </c>
      <c r="I176" s="29">
        <v>2015</v>
      </c>
      <c r="J176" s="29">
        <v>400</v>
      </c>
      <c r="K176" s="29">
        <v>100</v>
      </c>
      <c r="L176" s="31">
        <v>0.7</v>
      </c>
      <c r="M176" s="31">
        <v>2.3199999999999998</v>
      </c>
      <c r="N176" s="32">
        <v>0.112</v>
      </c>
      <c r="O176" s="31">
        <v>7.1604938271604926E-2</v>
      </c>
      <c r="P176" s="32">
        <v>3.4567901234567903E-3</v>
      </c>
      <c r="Q176" s="25">
        <f>O175-O176</f>
        <v>0.23064506172839511</v>
      </c>
      <c r="R176" s="24">
        <f>P175-P176</f>
        <v>1.1668209876543208E-2</v>
      </c>
      <c r="S176" s="38">
        <f>Q176/365</f>
        <v>6.3190427870793181E-4</v>
      </c>
      <c r="T176" s="38">
        <f>R176/365</f>
        <v>3.1967698291899199E-5</v>
      </c>
      <c r="U176" s="38">
        <f>T176*0.92</f>
        <v>2.9410282428547263E-5</v>
      </c>
      <c r="V176" s="25">
        <f>LOOKUP(H176,'Load Factor Adjustment'!$A$32:$A$36,'Load Factor Adjustment'!$D$32:$D$36)</f>
        <v>0.68571428571428572</v>
      </c>
      <c r="W176" s="38">
        <f>S176*V176</f>
        <v>4.3330579111401039E-4</v>
      </c>
      <c r="X176" s="38">
        <f>U176*V176</f>
        <v>2.0167050808146693E-5</v>
      </c>
    </row>
    <row r="177" spans="1:24" x14ac:dyDescent="0.25">
      <c r="A177" s="28" t="s">
        <v>23</v>
      </c>
      <c r="B177" s="29">
        <v>2015</v>
      </c>
      <c r="C177" s="30"/>
      <c r="D177" s="29">
        <v>2092</v>
      </c>
      <c r="E177" s="29">
        <v>5922</v>
      </c>
      <c r="F177" s="28" t="s">
        <v>17</v>
      </c>
      <c r="G177" s="28" t="s">
        <v>19</v>
      </c>
      <c r="H177" s="28" t="s">
        <v>18</v>
      </c>
      <c r="I177" s="29">
        <v>1988</v>
      </c>
      <c r="J177" s="29">
        <v>1000</v>
      </c>
      <c r="K177" s="29">
        <v>81</v>
      </c>
      <c r="L177" s="31">
        <v>0.7</v>
      </c>
      <c r="M177" s="31">
        <v>8.14</v>
      </c>
      <c r="N177" s="32">
        <v>0.497</v>
      </c>
      <c r="O177" s="31">
        <v>0.50875000000000004</v>
      </c>
      <c r="P177" s="32">
        <v>3.1062499999999996E-2</v>
      </c>
      <c r="Q177" s="25"/>
      <c r="R177" s="24"/>
      <c r="S177" s="24"/>
      <c r="T177" s="24"/>
    </row>
    <row r="178" spans="1:24" x14ac:dyDescent="0.25">
      <c r="A178" s="28" t="s">
        <v>23</v>
      </c>
      <c r="B178" s="29">
        <v>2015</v>
      </c>
      <c r="C178" s="30">
        <v>42493</v>
      </c>
      <c r="D178" s="29">
        <v>2092</v>
      </c>
      <c r="E178" s="29">
        <v>5923</v>
      </c>
      <c r="F178" s="28" t="s">
        <v>20</v>
      </c>
      <c r="G178" s="28" t="s">
        <v>33</v>
      </c>
      <c r="H178" s="28" t="s">
        <v>18</v>
      </c>
      <c r="I178" s="29">
        <v>2014</v>
      </c>
      <c r="J178" s="29">
        <v>1000</v>
      </c>
      <c r="K178" s="29">
        <v>95</v>
      </c>
      <c r="L178" s="31">
        <v>0.7</v>
      </c>
      <c r="M178" s="31">
        <v>2.14</v>
      </c>
      <c r="N178" s="32">
        <v>8.0000000000000002E-3</v>
      </c>
      <c r="O178" s="31">
        <v>0.15686728395061728</v>
      </c>
      <c r="P178" s="32">
        <v>5.8641975308641975E-4</v>
      </c>
      <c r="Q178" s="25">
        <f>O177-O178</f>
        <v>0.35188271604938276</v>
      </c>
      <c r="R178" s="24">
        <f>P177-P178</f>
        <v>3.0476080246913576E-2</v>
      </c>
      <c r="S178" s="38">
        <f>Q178/365</f>
        <v>9.6406223575173358E-4</v>
      </c>
      <c r="T178" s="38">
        <f>R178/365</f>
        <v>8.3496110265516649E-5</v>
      </c>
      <c r="U178" s="38">
        <f>T178*0.92</f>
        <v>7.6816421444275316E-5</v>
      </c>
      <c r="V178" s="25">
        <f>LOOKUP(H178,'Load Factor Adjustment'!$A$32:$A$36,'Load Factor Adjustment'!$D$32:$D$36)</f>
        <v>0.68571428571428572</v>
      </c>
      <c r="W178" s="38">
        <f>S178*V178</f>
        <v>6.6107124737261734E-4</v>
      </c>
      <c r="X178" s="38">
        <f>U178*V178</f>
        <v>5.2674117561788786E-5</v>
      </c>
    </row>
    <row r="179" spans="1:24" x14ac:dyDescent="0.25">
      <c r="A179" s="28" t="s">
        <v>23</v>
      </c>
      <c r="B179" s="29">
        <v>2015</v>
      </c>
      <c r="C179" s="30"/>
      <c r="D179" s="29">
        <v>2093</v>
      </c>
      <c r="E179" s="29">
        <v>5924</v>
      </c>
      <c r="F179" s="28" t="s">
        <v>17</v>
      </c>
      <c r="G179" s="28" t="s">
        <v>19</v>
      </c>
      <c r="H179" s="28" t="s">
        <v>18</v>
      </c>
      <c r="I179" s="29">
        <v>1986</v>
      </c>
      <c r="J179" s="29">
        <v>1500</v>
      </c>
      <c r="K179" s="29">
        <v>61</v>
      </c>
      <c r="L179" s="31">
        <v>0.7</v>
      </c>
      <c r="M179" s="31">
        <v>12.09</v>
      </c>
      <c r="N179" s="32">
        <v>0.60499999999999998</v>
      </c>
      <c r="O179" s="31">
        <v>0.85357638888888887</v>
      </c>
      <c r="P179" s="32">
        <v>4.2714120370370368E-2</v>
      </c>
      <c r="Q179" s="25"/>
      <c r="R179" s="24"/>
      <c r="S179" s="24"/>
      <c r="T179" s="24"/>
    </row>
    <row r="180" spans="1:24" x14ac:dyDescent="0.25">
      <c r="A180" s="28" t="s">
        <v>23</v>
      </c>
      <c r="B180" s="29">
        <v>2015</v>
      </c>
      <c r="C180" s="30">
        <v>42492</v>
      </c>
      <c r="D180" s="29">
        <v>2093</v>
      </c>
      <c r="E180" s="29">
        <v>5925</v>
      </c>
      <c r="F180" s="28" t="s">
        <v>20</v>
      </c>
      <c r="G180" s="28" t="s">
        <v>42</v>
      </c>
      <c r="H180" s="28" t="s">
        <v>18</v>
      </c>
      <c r="I180" s="29">
        <v>2015</v>
      </c>
      <c r="J180" s="29">
        <v>1500</v>
      </c>
      <c r="K180" s="29">
        <v>55</v>
      </c>
      <c r="L180" s="31">
        <v>0.7</v>
      </c>
      <c r="M180" s="31">
        <v>2.74</v>
      </c>
      <c r="N180" s="32">
        <v>8.0000000000000002E-3</v>
      </c>
      <c r="O180" s="31">
        <v>0.1744212962962963</v>
      </c>
      <c r="P180" s="32">
        <v>5.0925925925925921E-4</v>
      </c>
      <c r="Q180" s="25">
        <f>O179-O180</f>
        <v>0.67915509259259255</v>
      </c>
      <c r="R180" s="24">
        <f>P179-P180</f>
        <v>4.220486111111111E-2</v>
      </c>
      <c r="S180" s="38">
        <f>Q180/365</f>
        <v>1.860698883815322E-3</v>
      </c>
      <c r="T180" s="38">
        <f>R180/365</f>
        <v>1.1562975646879756E-4</v>
      </c>
      <c r="U180" s="38">
        <f>T180*0.92</f>
        <v>1.0637937595129376E-4</v>
      </c>
      <c r="V180" s="25">
        <f>LOOKUP(H180,'Load Factor Adjustment'!$A$32:$A$36,'Load Factor Adjustment'!$D$32:$D$36)</f>
        <v>0.68571428571428572</v>
      </c>
      <c r="W180" s="38">
        <f>S180*V180</f>
        <v>1.2759078060447923E-3</v>
      </c>
      <c r="X180" s="38">
        <f>U180*V180</f>
        <v>7.2945857795172865E-5</v>
      </c>
    </row>
    <row r="181" spans="1:24" x14ac:dyDescent="0.25">
      <c r="A181" s="28" t="s">
        <v>23</v>
      </c>
      <c r="B181" s="29">
        <v>2015</v>
      </c>
      <c r="C181" s="30"/>
      <c r="D181" s="29">
        <v>2094</v>
      </c>
      <c r="E181" s="29">
        <v>5926</v>
      </c>
      <c r="F181" s="28" t="s">
        <v>17</v>
      </c>
      <c r="G181" s="28" t="s">
        <v>19</v>
      </c>
      <c r="H181" s="28" t="s">
        <v>18</v>
      </c>
      <c r="I181" s="29">
        <v>1983</v>
      </c>
      <c r="J181" s="29">
        <v>400</v>
      </c>
      <c r="K181" s="29">
        <v>50</v>
      </c>
      <c r="L181" s="31">
        <v>0.7</v>
      </c>
      <c r="M181" s="31">
        <v>12.09</v>
      </c>
      <c r="N181" s="32">
        <v>0.60499999999999998</v>
      </c>
      <c r="O181" s="31">
        <v>0.18657407407407409</v>
      </c>
      <c r="P181" s="32">
        <v>9.3364197530864199E-3</v>
      </c>
      <c r="Q181" s="25"/>
      <c r="R181" s="24"/>
      <c r="S181" s="24"/>
      <c r="T181" s="24"/>
    </row>
    <row r="182" spans="1:24" x14ac:dyDescent="0.25">
      <c r="A182" s="28" t="s">
        <v>23</v>
      </c>
      <c r="B182" s="29">
        <v>2015</v>
      </c>
      <c r="C182" s="30">
        <v>42492</v>
      </c>
      <c r="D182" s="29">
        <v>2094</v>
      </c>
      <c r="E182" s="29">
        <v>5927</v>
      </c>
      <c r="F182" s="28" t="s">
        <v>20</v>
      </c>
      <c r="G182" s="28" t="s">
        <v>42</v>
      </c>
      <c r="H182" s="28" t="s">
        <v>18</v>
      </c>
      <c r="I182" s="29">
        <v>2015</v>
      </c>
      <c r="J182" s="29">
        <v>400</v>
      </c>
      <c r="K182" s="29">
        <v>55</v>
      </c>
      <c r="L182" s="31">
        <v>0.7</v>
      </c>
      <c r="M182" s="31">
        <v>2.74</v>
      </c>
      <c r="N182" s="32">
        <v>8.0000000000000002E-3</v>
      </c>
      <c r="O182" s="31">
        <v>4.6512345679012343E-2</v>
      </c>
      <c r="P182" s="32">
        <v>1.3580246913580247E-4</v>
      </c>
      <c r="Q182" s="25">
        <f>O181-O182</f>
        <v>0.14006172839506176</v>
      </c>
      <c r="R182" s="24">
        <f>P181-P182</f>
        <v>9.2006172839506177E-3</v>
      </c>
      <c r="S182" s="38">
        <f>Q182/365</f>
        <v>3.8373076272619659E-4</v>
      </c>
      <c r="T182" s="38">
        <f>R182/365</f>
        <v>2.5207170640960598E-5</v>
      </c>
      <c r="U182" s="38">
        <f>T182*0.92</f>
        <v>2.3190596989683752E-5</v>
      </c>
      <c r="V182" s="25">
        <f>LOOKUP(H182,'Load Factor Adjustment'!$A$32:$A$36,'Load Factor Adjustment'!$D$32:$D$36)</f>
        <v>0.68571428571428572</v>
      </c>
      <c r="W182" s="38">
        <f>S182*V182</f>
        <v>2.6312966586939193E-4</v>
      </c>
      <c r="X182" s="38">
        <f>U182*V182</f>
        <v>1.5902123650068857E-5</v>
      </c>
    </row>
    <row r="183" spans="1:24" x14ac:dyDescent="0.25">
      <c r="A183" s="28" t="s">
        <v>27</v>
      </c>
      <c r="B183" s="29">
        <v>2015</v>
      </c>
      <c r="C183" s="30"/>
      <c r="D183" s="29">
        <v>2150</v>
      </c>
      <c r="E183" s="29">
        <v>5991</v>
      </c>
      <c r="F183" s="28" t="s">
        <v>17</v>
      </c>
      <c r="G183" s="28" t="s">
        <v>19</v>
      </c>
      <c r="H183" s="28" t="s">
        <v>18</v>
      </c>
      <c r="I183" s="29">
        <v>1978</v>
      </c>
      <c r="J183" s="29">
        <v>600</v>
      </c>
      <c r="K183" s="29">
        <v>95</v>
      </c>
      <c r="L183" s="31">
        <v>0.7</v>
      </c>
      <c r="M183" s="31">
        <v>12.09</v>
      </c>
      <c r="N183" s="32">
        <v>0.60499999999999998</v>
      </c>
      <c r="O183" s="31">
        <v>0.53173611111111108</v>
      </c>
      <c r="P183" s="32">
        <v>2.6608796296296297E-2</v>
      </c>
      <c r="Q183" s="25"/>
      <c r="R183" s="24"/>
      <c r="S183" s="24"/>
      <c r="T183" s="24"/>
    </row>
    <row r="184" spans="1:24" x14ac:dyDescent="0.25">
      <c r="A184" s="28" t="s">
        <v>27</v>
      </c>
      <c r="B184" s="29">
        <v>2015</v>
      </c>
      <c r="C184" s="30">
        <v>42457</v>
      </c>
      <c r="D184" s="29">
        <v>2150</v>
      </c>
      <c r="E184" s="29">
        <v>5993</v>
      </c>
      <c r="F184" s="28" t="s">
        <v>20</v>
      </c>
      <c r="G184" s="28" t="s">
        <v>33</v>
      </c>
      <c r="H184" s="28" t="s">
        <v>18</v>
      </c>
      <c r="I184" s="29">
        <v>2014</v>
      </c>
      <c r="J184" s="29">
        <v>600</v>
      </c>
      <c r="K184" s="29">
        <v>115</v>
      </c>
      <c r="L184" s="31">
        <v>0.7</v>
      </c>
      <c r="M184" s="31">
        <v>2.15</v>
      </c>
      <c r="N184" s="32">
        <v>8.0000000000000002E-3</v>
      </c>
      <c r="O184" s="31">
        <v>0.11446759259259259</v>
      </c>
      <c r="P184" s="32">
        <v>4.259259259259259E-4</v>
      </c>
      <c r="Q184" s="25">
        <f>O183-O184</f>
        <v>0.41726851851851848</v>
      </c>
      <c r="R184" s="24">
        <f>P183-P184</f>
        <v>2.618287037037037E-2</v>
      </c>
      <c r="S184" s="38">
        <f>Q184/365</f>
        <v>1.1432014205986808E-3</v>
      </c>
      <c r="T184" s="38">
        <f>R184/365</f>
        <v>7.173389142567225E-5</v>
      </c>
      <c r="U184" s="38">
        <f>T184*0.92</f>
        <v>6.5995180111618471E-5</v>
      </c>
      <c r="V184" s="25">
        <f>LOOKUP(H184,'Load Factor Adjustment'!$A$32:$A$36,'Load Factor Adjustment'!$D$32:$D$36)</f>
        <v>0.68571428571428572</v>
      </c>
      <c r="W184" s="38">
        <f>S184*V184</f>
        <v>7.8390954555338118E-4</v>
      </c>
      <c r="X184" s="38">
        <f>U184*V184</f>
        <v>4.5253837790824097E-5</v>
      </c>
    </row>
    <row r="185" spans="1:24" x14ac:dyDescent="0.25">
      <c r="A185" s="28" t="s">
        <v>25</v>
      </c>
      <c r="B185" s="29">
        <v>2015</v>
      </c>
      <c r="C185" s="30"/>
      <c r="D185" s="29">
        <v>2153</v>
      </c>
      <c r="E185" s="29">
        <v>5670</v>
      </c>
      <c r="F185" s="28" t="s">
        <v>17</v>
      </c>
      <c r="G185" s="28" t="s">
        <v>19</v>
      </c>
      <c r="H185" s="28" t="s">
        <v>18</v>
      </c>
      <c r="I185" s="29">
        <v>1973</v>
      </c>
      <c r="J185" s="29">
        <v>1400</v>
      </c>
      <c r="K185" s="29">
        <v>76</v>
      </c>
      <c r="L185" s="31">
        <v>0.7</v>
      </c>
      <c r="M185" s="31">
        <v>12.09</v>
      </c>
      <c r="N185" s="32">
        <v>0.60499999999999998</v>
      </c>
      <c r="O185" s="31">
        <v>0.99257407407407405</v>
      </c>
      <c r="P185" s="32">
        <v>4.9669753086419743E-2</v>
      </c>
      <c r="Q185" s="25"/>
      <c r="R185" s="24"/>
      <c r="S185" s="24"/>
      <c r="T185" s="24"/>
    </row>
    <row r="186" spans="1:24" x14ac:dyDescent="0.25">
      <c r="A186" s="28" t="s">
        <v>25</v>
      </c>
      <c r="B186" s="29">
        <v>2015</v>
      </c>
      <c r="C186" s="30">
        <v>42443</v>
      </c>
      <c r="D186" s="29">
        <v>2153</v>
      </c>
      <c r="E186" s="29">
        <v>5671</v>
      </c>
      <c r="F186" s="28" t="s">
        <v>20</v>
      </c>
      <c r="G186" s="28" t="s">
        <v>42</v>
      </c>
      <c r="H186" s="28" t="s">
        <v>18</v>
      </c>
      <c r="I186" s="29">
        <v>2015</v>
      </c>
      <c r="J186" s="29">
        <v>1400</v>
      </c>
      <c r="K186" s="29">
        <v>85</v>
      </c>
      <c r="L186" s="31">
        <v>0.7</v>
      </c>
      <c r="M186" s="31">
        <v>2.3199999999999998</v>
      </c>
      <c r="N186" s="32">
        <v>0.192</v>
      </c>
      <c r="O186" s="31">
        <v>0.21302469135802468</v>
      </c>
      <c r="P186" s="32">
        <v>1.7629629629629627E-2</v>
      </c>
      <c r="Q186" s="25">
        <f>O185-O186</f>
        <v>0.77954938271604934</v>
      </c>
      <c r="R186" s="24">
        <f>P185-P186</f>
        <v>3.2040123456790116E-2</v>
      </c>
      <c r="S186" s="38">
        <f>Q186/365</f>
        <v>2.1357517334686283E-3</v>
      </c>
      <c r="T186" s="38">
        <f>R186/365</f>
        <v>8.7781160155589357E-5</v>
      </c>
      <c r="U186" s="38">
        <f>T186*0.92</f>
        <v>8.0758667343142215E-5</v>
      </c>
      <c r="V186" s="25">
        <f>LOOKUP(H186,'Load Factor Adjustment'!$A$32:$A$36,'Load Factor Adjustment'!$D$32:$D$36)</f>
        <v>0.68571428571428572</v>
      </c>
      <c r="W186" s="38">
        <f>S186*V186</f>
        <v>1.4645154743784879E-3</v>
      </c>
      <c r="X186" s="38">
        <f>U186*V186</f>
        <v>5.5377371892440374E-5</v>
      </c>
    </row>
    <row r="187" spans="1:24" x14ac:dyDescent="0.25">
      <c r="A187" s="28" t="s">
        <v>29</v>
      </c>
      <c r="B187" s="29">
        <v>2014</v>
      </c>
      <c r="C187" s="30"/>
      <c r="D187" s="29">
        <v>2154</v>
      </c>
      <c r="E187" s="29">
        <v>5965</v>
      </c>
      <c r="F187" s="28" t="s">
        <v>17</v>
      </c>
      <c r="G187" s="28" t="s">
        <v>19</v>
      </c>
      <c r="H187" s="28" t="s">
        <v>18</v>
      </c>
      <c r="I187" s="29">
        <v>1982</v>
      </c>
      <c r="J187" s="29">
        <v>1200</v>
      </c>
      <c r="K187" s="29">
        <v>310</v>
      </c>
      <c r="L187" s="31">
        <v>0.7</v>
      </c>
      <c r="M187" s="31">
        <v>10.23</v>
      </c>
      <c r="N187" s="32">
        <v>0.39600000000000002</v>
      </c>
      <c r="O187" s="31">
        <v>2.9363888888888887</v>
      </c>
      <c r="P187" s="32">
        <v>0.11366666666666667</v>
      </c>
      <c r="Q187" s="25"/>
      <c r="R187" s="24"/>
      <c r="S187" s="24"/>
      <c r="T187" s="24"/>
    </row>
    <row r="188" spans="1:24" x14ac:dyDescent="0.25">
      <c r="A188" s="28" t="s">
        <v>29</v>
      </c>
      <c r="B188" s="29">
        <v>2014</v>
      </c>
      <c r="C188" s="30">
        <v>42409</v>
      </c>
      <c r="D188" s="29">
        <v>2154</v>
      </c>
      <c r="E188" s="29">
        <v>5967</v>
      </c>
      <c r="F188" s="28" t="s">
        <v>20</v>
      </c>
      <c r="G188" s="28" t="s">
        <v>42</v>
      </c>
      <c r="H188" s="28" t="s">
        <v>18</v>
      </c>
      <c r="I188" s="29">
        <v>2015</v>
      </c>
      <c r="J188" s="29">
        <v>1200</v>
      </c>
      <c r="K188" s="29">
        <v>360</v>
      </c>
      <c r="L188" s="31">
        <v>0.7</v>
      </c>
      <c r="M188" s="31">
        <v>0.26</v>
      </c>
      <c r="N188" s="32">
        <v>8.0000000000000002E-3</v>
      </c>
      <c r="O188" s="31">
        <v>8.666666666666667E-2</v>
      </c>
      <c r="P188" s="32">
        <v>2.6666666666666666E-3</v>
      </c>
      <c r="Q188" s="25">
        <f>O187-O188</f>
        <v>2.8497222222222218</v>
      </c>
      <c r="R188" s="24">
        <f>P187-P188</f>
        <v>0.111</v>
      </c>
      <c r="S188" s="38">
        <f>Q188/365</f>
        <v>7.8074581430745806E-3</v>
      </c>
      <c r="T188" s="38">
        <f>R188/365</f>
        <v>3.041095890410959E-4</v>
      </c>
      <c r="U188" s="38">
        <f>T188*0.92</f>
        <v>2.7978082191780826E-4</v>
      </c>
      <c r="V188" s="25">
        <f>LOOKUP(H188,'Load Factor Adjustment'!$A$32:$A$36,'Load Factor Adjustment'!$D$32:$D$36)</f>
        <v>0.68571428571428572</v>
      </c>
      <c r="W188" s="38">
        <f>S188*V188</f>
        <v>5.3536855838225697E-3</v>
      </c>
      <c r="X188" s="38">
        <f>U188*V188</f>
        <v>1.9184970645792567E-4</v>
      </c>
    </row>
    <row r="189" spans="1:24" x14ac:dyDescent="0.25">
      <c r="A189" s="28" t="s">
        <v>25</v>
      </c>
      <c r="B189" s="29">
        <v>2015</v>
      </c>
      <c r="C189" s="30"/>
      <c r="D189" s="29">
        <v>2159</v>
      </c>
      <c r="E189" s="29">
        <v>6000</v>
      </c>
      <c r="F189" s="28" t="s">
        <v>17</v>
      </c>
      <c r="G189" s="28" t="s">
        <v>19</v>
      </c>
      <c r="H189" s="28" t="s">
        <v>18</v>
      </c>
      <c r="I189" s="29">
        <v>1989</v>
      </c>
      <c r="J189" s="29">
        <v>550</v>
      </c>
      <c r="K189" s="29">
        <v>82</v>
      </c>
      <c r="L189" s="31">
        <v>0.7</v>
      </c>
      <c r="M189" s="31">
        <v>8.14</v>
      </c>
      <c r="N189" s="32">
        <v>0.497</v>
      </c>
      <c r="O189" s="31">
        <v>0.28326697530864198</v>
      </c>
      <c r="P189" s="32">
        <v>1.7295293209876543E-2</v>
      </c>
      <c r="Q189" s="25"/>
      <c r="R189" s="24"/>
      <c r="S189" s="24"/>
      <c r="T189" s="24"/>
    </row>
    <row r="190" spans="1:24" x14ac:dyDescent="0.25">
      <c r="A190" s="28" t="s">
        <v>25</v>
      </c>
      <c r="B190" s="29">
        <v>2015</v>
      </c>
      <c r="C190" s="30">
        <v>42620</v>
      </c>
      <c r="D190" s="29">
        <v>2159</v>
      </c>
      <c r="E190" s="29">
        <v>6001</v>
      </c>
      <c r="F190" s="28" t="s">
        <v>20</v>
      </c>
      <c r="G190" s="28" t="s">
        <v>42</v>
      </c>
      <c r="H190" s="28" t="s">
        <v>18</v>
      </c>
      <c r="I190" s="29">
        <v>2016</v>
      </c>
      <c r="J190" s="29">
        <v>550</v>
      </c>
      <c r="K190" s="29">
        <v>100</v>
      </c>
      <c r="L190" s="31">
        <v>0.7</v>
      </c>
      <c r="M190" s="31">
        <v>2.3199999999999998</v>
      </c>
      <c r="N190" s="32">
        <v>0.112</v>
      </c>
      <c r="O190" s="31">
        <v>9.8456790123456789E-2</v>
      </c>
      <c r="P190" s="32">
        <v>4.7530864197530866E-3</v>
      </c>
      <c r="Q190" s="25">
        <f>O189-O190</f>
        <v>0.18481018518518519</v>
      </c>
      <c r="R190" s="24">
        <f>P189-P190</f>
        <v>1.2542206790123456E-2</v>
      </c>
      <c r="S190" s="38">
        <f>Q190/365</f>
        <v>5.063292744799594E-4</v>
      </c>
      <c r="T190" s="38">
        <f>R190/365</f>
        <v>3.4362210383899884E-5</v>
      </c>
      <c r="U190" s="38">
        <f>T190*0.92</f>
        <v>3.1613233553187895E-5</v>
      </c>
      <c r="V190" s="25">
        <f>LOOKUP(H190,'Load Factor Adjustment'!$A$32:$A$36,'Load Factor Adjustment'!$D$32:$D$36)</f>
        <v>0.68571428571428572</v>
      </c>
      <c r="W190" s="38">
        <f>S190*V190</f>
        <v>3.4719721678625788E-4</v>
      </c>
      <c r="X190" s="38">
        <f>U190*V190</f>
        <v>2.1677645865043128E-5</v>
      </c>
    </row>
    <row r="191" spans="1:24" x14ac:dyDescent="0.25">
      <c r="A191" s="28" t="s">
        <v>16</v>
      </c>
      <c r="B191" s="29">
        <v>2015</v>
      </c>
      <c r="C191" s="30"/>
      <c r="D191" s="29">
        <v>2165</v>
      </c>
      <c r="E191" s="29">
        <v>6011</v>
      </c>
      <c r="F191" s="28" t="s">
        <v>17</v>
      </c>
      <c r="G191" s="28" t="s">
        <v>19</v>
      </c>
      <c r="H191" s="28" t="s">
        <v>18</v>
      </c>
      <c r="I191" s="29">
        <v>1977</v>
      </c>
      <c r="J191" s="29">
        <v>1000</v>
      </c>
      <c r="K191" s="29">
        <v>81</v>
      </c>
      <c r="L191" s="31">
        <v>0.7</v>
      </c>
      <c r="M191" s="31">
        <v>12.09</v>
      </c>
      <c r="N191" s="32">
        <v>0.60499999999999998</v>
      </c>
      <c r="O191" s="31">
        <v>0.75562499999999999</v>
      </c>
      <c r="P191" s="32">
        <v>3.7812499999999999E-2</v>
      </c>
      <c r="Q191" s="25"/>
      <c r="R191" s="24"/>
      <c r="S191" s="24"/>
      <c r="T191" s="24"/>
    </row>
    <row r="192" spans="1:24" x14ac:dyDescent="0.25">
      <c r="A192" s="28" t="s">
        <v>16</v>
      </c>
      <c r="B192" s="29">
        <v>2015</v>
      </c>
      <c r="C192" s="30">
        <v>42675</v>
      </c>
      <c r="D192" s="29">
        <v>2165</v>
      </c>
      <c r="E192" s="29">
        <v>6012</v>
      </c>
      <c r="F192" s="28" t="s">
        <v>20</v>
      </c>
      <c r="G192" s="28" t="s">
        <v>42</v>
      </c>
      <c r="H192" s="28" t="s">
        <v>18</v>
      </c>
      <c r="I192" s="29">
        <v>2016</v>
      </c>
      <c r="J192" s="29">
        <v>1000</v>
      </c>
      <c r="K192" s="29">
        <v>108</v>
      </c>
      <c r="L192" s="31">
        <v>0.7</v>
      </c>
      <c r="M192" s="31">
        <v>0.26</v>
      </c>
      <c r="N192" s="32">
        <v>8.0000000000000002E-3</v>
      </c>
      <c r="O192" s="31">
        <v>2.1666666666666667E-2</v>
      </c>
      <c r="P192" s="32">
        <v>6.6666666666666664E-4</v>
      </c>
      <c r="Q192" s="25">
        <f>O191-O192</f>
        <v>0.73395833333333327</v>
      </c>
      <c r="R192" s="24">
        <f>P191-P192</f>
        <v>3.7145833333333329E-2</v>
      </c>
      <c r="S192" s="38">
        <f>Q192/365</f>
        <v>2.0108447488584474E-3</v>
      </c>
      <c r="T192" s="38">
        <f>R192/365</f>
        <v>1.0176940639269405E-4</v>
      </c>
      <c r="U192" s="38">
        <f>T192*0.92</f>
        <v>9.362785388127854E-5</v>
      </c>
      <c r="V192" s="25">
        <f>LOOKUP(H192,'Load Factor Adjustment'!$A$32:$A$36,'Load Factor Adjustment'!$D$32:$D$36)</f>
        <v>0.68571428571428572</v>
      </c>
      <c r="W192" s="38">
        <f>S192*V192</f>
        <v>1.3788649706457925E-3</v>
      </c>
      <c r="X192" s="38">
        <f>U192*V192</f>
        <v>6.4201956947162426E-5</v>
      </c>
    </row>
    <row r="193" spans="1:24" x14ac:dyDescent="0.25">
      <c r="A193" s="28" t="s">
        <v>26</v>
      </c>
      <c r="B193" s="29">
        <v>2015</v>
      </c>
      <c r="C193" s="30"/>
      <c r="D193" s="29">
        <v>2185</v>
      </c>
      <c r="E193" s="29">
        <v>6060</v>
      </c>
      <c r="F193" s="28" t="s">
        <v>17</v>
      </c>
      <c r="G193" s="28" t="s">
        <v>19</v>
      </c>
      <c r="H193" s="28" t="s">
        <v>18</v>
      </c>
      <c r="I193" s="29">
        <v>1996</v>
      </c>
      <c r="J193" s="29">
        <v>1000</v>
      </c>
      <c r="K193" s="29">
        <v>80</v>
      </c>
      <c r="L193" s="31">
        <v>0.7</v>
      </c>
      <c r="M193" s="31">
        <v>8.14</v>
      </c>
      <c r="N193" s="32">
        <v>0.497</v>
      </c>
      <c r="O193" s="31">
        <v>0.50246913580246921</v>
      </c>
      <c r="P193" s="32">
        <v>3.0679012345679012E-2</v>
      </c>
      <c r="Q193" s="25"/>
      <c r="R193" s="24"/>
      <c r="S193" s="24"/>
      <c r="T193" s="24"/>
    </row>
    <row r="194" spans="1:24" x14ac:dyDescent="0.25">
      <c r="A194" s="28" t="s">
        <v>26</v>
      </c>
      <c r="B194" s="29">
        <v>2015</v>
      </c>
      <c r="C194" s="30">
        <v>42562</v>
      </c>
      <c r="D194" s="29">
        <v>2185</v>
      </c>
      <c r="E194" s="29">
        <v>6061</v>
      </c>
      <c r="F194" s="28" t="s">
        <v>20</v>
      </c>
      <c r="G194" s="28" t="s">
        <v>21</v>
      </c>
      <c r="H194" s="28" t="s">
        <v>18</v>
      </c>
      <c r="I194" s="29">
        <v>2015</v>
      </c>
      <c r="J194" s="29">
        <v>1000</v>
      </c>
      <c r="K194" s="29">
        <v>101</v>
      </c>
      <c r="L194" s="31">
        <v>0.7</v>
      </c>
      <c r="M194" s="31">
        <v>2.3199999999999998</v>
      </c>
      <c r="N194" s="32">
        <v>0.112</v>
      </c>
      <c r="O194" s="31">
        <v>0.18080246913580247</v>
      </c>
      <c r="P194" s="32">
        <v>8.7283950617283949E-3</v>
      </c>
      <c r="Q194" s="25">
        <f>O193-O194</f>
        <v>0.32166666666666677</v>
      </c>
      <c r="R194" s="24">
        <f>P193-P194</f>
        <v>2.1950617283950619E-2</v>
      </c>
      <c r="S194" s="38">
        <f>Q194/365</f>
        <v>8.8127853881278572E-4</v>
      </c>
      <c r="T194" s="38">
        <f>R194/365</f>
        <v>6.0138677490275664E-5</v>
      </c>
      <c r="U194" s="38">
        <f>T194*0.92</f>
        <v>5.5327583291053615E-5</v>
      </c>
      <c r="V194" s="25">
        <f>LOOKUP(H194,'Load Factor Adjustment'!$A$32:$A$36,'Load Factor Adjustment'!$D$32:$D$36)</f>
        <v>0.68571428571428572</v>
      </c>
      <c r="W194" s="38">
        <f>S194*V194</f>
        <v>6.0430528375733877E-4</v>
      </c>
      <c r="X194" s="38">
        <f>U194*V194</f>
        <v>3.7938914256722481E-5</v>
      </c>
    </row>
    <row r="195" spans="1:24" x14ac:dyDescent="0.25">
      <c r="A195" s="28" t="s">
        <v>26</v>
      </c>
      <c r="B195" s="29">
        <v>2014</v>
      </c>
      <c r="C195" s="30"/>
      <c r="D195" s="29">
        <v>2186</v>
      </c>
      <c r="E195" s="29">
        <v>6058</v>
      </c>
      <c r="F195" s="28" t="s">
        <v>17</v>
      </c>
      <c r="G195" s="28" t="s">
        <v>19</v>
      </c>
      <c r="H195" s="28" t="s">
        <v>18</v>
      </c>
      <c r="I195" s="29">
        <v>1994</v>
      </c>
      <c r="J195" s="29">
        <v>1000</v>
      </c>
      <c r="K195" s="29">
        <v>104</v>
      </c>
      <c r="L195" s="31">
        <v>0.7</v>
      </c>
      <c r="M195" s="31">
        <v>8.14</v>
      </c>
      <c r="N195" s="32">
        <v>0.497</v>
      </c>
      <c r="O195" s="31">
        <v>0.65320987654320983</v>
      </c>
      <c r="P195" s="32">
        <v>3.9882716049382712E-2</v>
      </c>
      <c r="Q195" s="25"/>
      <c r="R195" s="24"/>
      <c r="S195" s="24"/>
      <c r="T195" s="24"/>
    </row>
    <row r="196" spans="1:24" x14ac:dyDescent="0.25">
      <c r="A196" s="28" t="s">
        <v>26</v>
      </c>
      <c r="B196" s="29">
        <v>2014</v>
      </c>
      <c r="C196" s="30">
        <v>42562</v>
      </c>
      <c r="D196" s="29">
        <v>2186</v>
      </c>
      <c r="E196" s="29">
        <v>6059</v>
      </c>
      <c r="F196" s="28" t="s">
        <v>20</v>
      </c>
      <c r="G196" s="28" t="s">
        <v>33</v>
      </c>
      <c r="H196" s="28" t="s">
        <v>18</v>
      </c>
      <c r="I196" s="29">
        <v>2014</v>
      </c>
      <c r="J196" s="29">
        <v>1000</v>
      </c>
      <c r="K196" s="29">
        <v>115</v>
      </c>
      <c r="L196" s="31">
        <v>0.7</v>
      </c>
      <c r="M196" s="31">
        <v>2.15</v>
      </c>
      <c r="N196" s="32">
        <v>8.0000000000000002E-3</v>
      </c>
      <c r="O196" s="31">
        <v>0.19077932098765432</v>
      </c>
      <c r="P196" s="32">
        <v>7.0987654320987651E-4</v>
      </c>
      <c r="Q196" s="25">
        <f>O195-O196</f>
        <v>0.46243055555555551</v>
      </c>
      <c r="R196" s="24">
        <f>P195-P196</f>
        <v>3.9172839506172834E-2</v>
      </c>
      <c r="S196" s="38">
        <f>Q196/365</f>
        <v>1.2669330289193301E-3</v>
      </c>
      <c r="T196" s="38">
        <f>R196/365</f>
        <v>1.0732284796211735E-4</v>
      </c>
      <c r="U196" s="38">
        <f>T196*0.92</f>
        <v>9.8737020125147968E-5</v>
      </c>
      <c r="V196" s="25">
        <f>LOOKUP(H196,'Load Factor Adjustment'!$A$32:$A$36,'Load Factor Adjustment'!$D$32:$D$36)</f>
        <v>0.68571428571428572</v>
      </c>
      <c r="W196" s="38">
        <f>S196*V196</f>
        <v>8.6875407697325493E-4</v>
      </c>
      <c r="X196" s="38">
        <f>U196*V196</f>
        <v>6.7705385228672898E-5</v>
      </c>
    </row>
    <row r="197" spans="1:24" x14ac:dyDescent="0.25">
      <c r="A197" s="7" t="s">
        <v>26</v>
      </c>
      <c r="B197" s="29">
        <v>2014</v>
      </c>
      <c r="C197" s="30"/>
      <c r="D197" s="29">
        <v>2187</v>
      </c>
      <c r="E197" s="29">
        <v>6056</v>
      </c>
      <c r="F197" s="7" t="s">
        <v>17</v>
      </c>
      <c r="G197" s="7" t="s">
        <v>19</v>
      </c>
      <c r="H197" s="7" t="s">
        <v>18</v>
      </c>
      <c r="I197" s="29">
        <v>1986</v>
      </c>
      <c r="J197" s="29">
        <v>1000</v>
      </c>
      <c r="K197" s="29">
        <v>102</v>
      </c>
      <c r="L197" s="31">
        <v>0.7</v>
      </c>
      <c r="M197" s="31">
        <v>12.09</v>
      </c>
      <c r="N197" s="32">
        <v>0.60499999999999998</v>
      </c>
      <c r="O197" s="31">
        <v>0.95152777777777775</v>
      </c>
      <c r="P197" s="32">
        <v>4.7615740740740743E-2</v>
      </c>
      <c r="Q197" s="25"/>
      <c r="R197" s="24"/>
      <c r="S197" s="24"/>
      <c r="T197" s="24"/>
    </row>
    <row r="198" spans="1:24" x14ac:dyDescent="0.25">
      <c r="A198" s="7" t="s">
        <v>26</v>
      </c>
      <c r="B198" s="29">
        <v>2014</v>
      </c>
      <c r="C198" s="30">
        <v>42562</v>
      </c>
      <c r="D198" s="29">
        <v>2187</v>
      </c>
      <c r="E198" s="29">
        <v>6057</v>
      </c>
      <c r="F198" s="7" t="s">
        <v>20</v>
      </c>
      <c r="G198" s="7" t="s">
        <v>33</v>
      </c>
      <c r="H198" s="7" t="s">
        <v>18</v>
      </c>
      <c r="I198" s="29">
        <v>2014</v>
      </c>
      <c r="J198" s="29">
        <v>1000</v>
      </c>
      <c r="K198" s="29">
        <v>115</v>
      </c>
      <c r="L198" s="31">
        <v>0.7</v>
      </c>
      <c r="M198" s="31">
        <v>2.15</v>
      </c>
      <c r="N198" s="32">
        <v>8.0000000000000002E-3</v>
      </c>
      <c r="O198" s="31">
        <v>0.19077932098765432</v>
      </c>
      <c r="P198" s="32">
        <v>7.0987654320987651E-4</v>
      </c>
      <c r="Q198" s="25">
        <f>O197-O198</f>
        <v>0.76074845679012348</v>
      </c>
      <c r="R198" s="24">
        <f>P197-P198</f>
        <v>4.6905864197530865E-2</v>
      </c>
      <c r="S198" s="38">
        <f>Q198/365</f>
        <v>2.0842423473702012E-3</v>
      </c>
      <c r="T198" s="38">
        <f>R198/365</f>
        <v>1.2850921697953662E-4</v>
      </c>
      <c r="U198" s="38">
        <f>T198*0.92</f>
        <v>1.1822847962117369E-4</v>
      </c>
      <c r="V198" s="25">
        <f>LOOKUP(H198,'Load Factor Adjustment'!$A$32:$A$36,'Load Factor Adjustment'!$D$32:$D$36)</f>
        <v>0.68571428571428572</v>
      </c>
      <c r="W198" s="38">
        <f>S198*V198</f>
        <v>1.4291947524824238E-3</v>
      </c>
      <c r="X198" s="38">
        <f>U198*V198</f>
        <v>8.1070957454519105E-5</v>
      </c>
    </row>
    <row r="199" spans="1:24" x14ac:dyDescent="0.25">
      <c r="A199" s="28" t="s">
        <v>26</v>
      </c>
      <c r="B199" s="29">
        <v>2014</v>
      </c>
      <c r="C199" s="30"/>
      <c r="D199" s="29">
        <v>2188</v>
      </c>
      <c r="E199" s="29">
        <v>6054</v>
      </c>
      <c r="F199" s="28" t="s">
        <v>17</v>
      </c>
      <c r="G199" s="28" t="s">
        <v>32</v>
      </c>
      <c r="H199" s="28" t="s">
        <v>18</v>
      </c>
      <c r="I199" s="29">
        <v>1999</v>
      </c>
      <c r="J199" s="29">
        <v>700</v>
      </c>
      <c r="K199" s="29">
        <v>95</v>
      </c>
      <c r="L199" s="31">
        <v>0.7</v>
      </c>
      <c r="M199" s="31">
        <v>6.54</v>
      </c>
      <c r="N199" s="32">
        <v>5.22</v>
      </c>
      <c r="O199" s="31">
        <v>0.33557870370370368</v>
      </c>
      <c r="P199" s="32">
        <v>0.26784722222222218</v>
      </c>
      <c r="Q199" s="25"/>
      <c r="R199" s="24"/>
      <c r="S199" s="24"/>
      <c r="T199" s="24"/>
    </row>
    <row r="200" spans="1:24" x14ac:dyDescent="0.25">
      <c r="A200" s="28" t="s">
        <v>26</v>
      </c>
      <c r="B200" s="29">
        <v>2014</v>
      </c>
      <c r="C200" s="30">
        <v>42599</v>
      </c>
      <c r="D200" s="29">
        <v>2188</v>
      </c>
      <c r="E200" s="29">
        <v>6055</v>
      </c>
      <c r="F200" s="28" t="s">
        <v>20</v>
      </c>
      <c r="G200" s="28" t="s">
        <v>33</v>
      </c>
      <c r="H200" s="28" t="s">
        <v>18</v>
      </c>
      <c r="I200" s="29">
        <v>2013</v>
      </c>
      <c r="J200" s="29">
        <v>700</v>
      </c>
      <c r="K200" s="29">
        <v>115</v>
      </c>
      <c r="L200" s="31">
        <v>0.7</v>
      </c>
      <c r="M200" s="31">
        <v>2.15</v>
      </c>
      <c r="N200" s="32">
        <v>8.0000000000000002E-3</v>
      </c>
      <c r="O200" s="31">
        <v>0.133545524691358</v>
      </c>
      <c r="P200" s="32">
        <v>4.9691358024691365E-4</v>
      </c>
      <c r="Q200" s="25">
        <f>O199-O200</f>
        <v>0.20203317901234569</v>
      </c>
      <c r="R200" s="24">
        <f>P199-P200</f>
        <v>0.26735030864197529</v>
      </c>
      <c r="S200" s="38">
        <f>Q200/365</f>
        <v>5.5351555893793335E-4</v>
      </c>
      <c r="T200" s="38">
        <f>R200/365</f>
        <v>7.3246659901911033E-4</v>
      </c>
      <c r="U200" s="38">
        <f>T200*0.92</f>
        <v>6.7386927109758157E-4</v>
      </c>
      <c r="V200" s="25">
        <f>LOOKUP(H200,'Load Factor Adjustment'!$A$32:$A$36,'Load Factor Adjustment'!$D$32:$D$36)</f>
        <v>0.68571428571428572</v>
      </c>
      <c r="W200" s="38">
        <f>S200*V200</f>
        <v>3.7955352612886858E-4</v>
      </c>
      <c r="X200" s="38">
        <f>U200*V200</f>
        <v>4.6208178589548452E-4</v>
      </c>
    </row>
    <row r="201" spans="1:24" x14ac:dyDescent="0.25">
      <c r="A201" s="28" t="s">
        <v>26</v>
      </c>
      <c r="B201" s="29">
        <v>2015</v>
      </c>
      <c r="C201" s="30"/>
      <c r="D201" s="29">
        <v>2190</v>
      </c>
      <c r="E201" s="29">
        <v>6051</v>
      </c>
      <c r="F201" s="28" t="s">
        <v>17</v>
      </c>
      <c r="G201" s="28" t="s">
        <v>19</v>
      </c>
      <c r="H201" s="28" t="s">
        <v>18</v>
      </c>
      <c r="I201" s="29">
        <v>1962</v>
      </c>
      <c r="J201" s="29">
        <v>750</v>
      </c>
      <c r="K201" s="29">
        <v>96</v>
      </c>
      <c r="L201" s="31">
        <v>0.7</v>
      </c>
      <c r="M201" s="31">
        <v>12.09</v>
      </c>
      <c r="N201" s="32">
        <v>0.60499999999999998</v>
      </c>
      <c r="O201" s="31">
        <v>0.67166666666666663</v>
      </c>
      <c r="P201" s="32">
        <v>3.3611111111111105E-2</v>
      </c>
      <c r="Q201" s="25"/>
      <c r="R201" s="24"/>
      <c r="S201" s="24"/>
      <c r="T201" s="24"/>
    </row>
    <row r="202" spans="1:24" x14ac:dyDescent="0.25">
      <c r="A202" s="28" t="s">
        <v>26</v>
      </c>
      <c r="B202" s="29">
        <v>2015</v>
      </c>
      <c r="C202" s="30">
        <v>42576</v>
      </c>
      <c r="D202" s="29">
        <v>2190</v>
      </c>
      <c r="E202" s="29">
        <v>6052</v>
      </c>
      <c r="F202" s="28" t="s">
        <v>20</v>
      </c>
      <c r="G202" s="28" t="s">
        <v>33</v>
      </c>
      <c r="H202" s="28" t="s">
        <v>18</v>
      </c>
      <c r="I202" s="29">
        <v>2015</v>
      </c>
      <c r="J202" s="29">
        <v>750</v>
      </c>
      <c r="K202" s="29">
        <v>100</v>
      </c>
      <c r="L202" s="31">
        <v>0.7</v>
      </c>
      <c r="M202" s="31">
        <v>2.15</v>
      </c>
      <c r="N202" s="32">
        <v>8.0000000000000002E-3</v>
      </c>
      <c r="O202" s="31">
        <v>0.12442129629629629</v>
      </c>
      <c r="P202" s="32">
        <v>4.6296296296296298E-4</v>
      </c>
      <c r="Q202" s="25">
        <f>O201-O202</f>
        <v>0.54724537037037035</v>
      </c>
      <c r="R202" s="24">
        <f>P201-P202</f>
        <v>3.3148148148148142E-2</v>
      </c>
      <c r="S202" s="38">
        <f>Q202/365</f>
        <v>1.4993023845763572E-3</v>
      </c>
      <c r="T202" s="38">
        <f>R202/365</f>
        <v>9.0816844241501759E-5</v>
      </c>
      <c r="U202" s="38">
        <f>T202*0.92</f>
        <v>8.3551496702181623E-5</v>
      </c>
      <c r="V202" s="25">
        <f>LOOKUP(H202,'Load Factor Adjustment'!$A$32:$A$36,'Load Factor Adjustment'!$D$32:$D$36)</f>
        <v>0.68571428571428572</v>
      </c>
      <c r="W202" s="38">
        <f>S202*V202</f>
        <v>1.0280930637095022E-3</v>
      </c>
      <c r="X202" s="38">
        <f>U202*V202</f>
        <v>5.7292454881495968E-5</v>
      </c>
    </row>
    <row r="203" spans="1:24" x14ac:dyDescent="0.25">
      <c r="A203" s="28" t="s">
        <v>25</v>
      </c>
      <c r="B203" s="29">
        <v>2015</v>
      </c>
      <c r="C203" s="30"/>
      <c r="D203" s="29">
        <v>2191</v>
      </c>
      <c r="E203" s="29">
        <v>6049</v>
      </c>
      <c r="F203" s="28" t="s">
        <v>17</v>
      </c>
      <c r="G203" s="28" t="s">
        <v>19</v>
      </c>
      <c r="H203" s="28" t="s">
        <v>18</v>
      </c>
      <c r="I203" s="29">
        <v>1974</v>
      </c>
      <c r="J203" s="29">
        <v>400</v>
      </c>
      <c r="K203" s="29">
        <v>72</v>
      </c>
      <c r="L203" s="31">
        <v>0.7</v>
      </c>
      <c r="M203" s="31">
        <v>12.09</v>
      </c>
      <c r="N203" s="32">
        <v>0.60499999999999998</v>
      </c>
      <c r="O203" s="31">
        <v>0.26866666666666666</v>
      </c>
      <c r="P203" s="32">
        <v>1.3444444444444443E-2</v>
      </c>
      <c r="Q203" s="25"/>
      <c r="R203" s="24"/>
      <c r="S203" s="24"/>
      <c r="T203" s="24"/>
    </row>
    <row r="204" spans="1:24" x14ac:dyDescent="0.25">
      <c r="A204" s="28" t="s">
        <v>25</v>
      </c>
      <c r="B204" s="29">
        <v>2015</v>
      </c>
      <c r="C204" s="30">
        <v>42654</v>
      </c>
      <c r="D204" s="29">
        <v>2191</v>
      </c>
      <c r="E204" s="29">
        <v>6050</v>
      </c>
      <c r="F204" s="28" t="s">
        <v>20</v>
      </c>
      <c r="G204" s="28" t="s">
        <v>42</v>
      </c>
      <c r="H204" s="28" t="s">
        <v>18</v>
      </c>
      <c r="I204" s="29">
        <v>2016</v>
      </c>
      <c r="J204" s="29">
        <v>400</v>
      </c>
      <c r="K204" s="29">
        <v>85</v>
      </c>
      <c r="L204" s="31">
        <v>0.7</v>
      </c>
      <c r="M204" s="31">
        <v>0.26</v>
      </c>
      <c r="N204" s="32">
        <v>8.0000000000000002E-3</v>
      </c>
      <c r="O204" s="31">
        <v>6.8209876543209877E-3</v>
      </c>
      <c r="P204" s="32">
        <v>2.0987654320987653E-4</v>
      </c>
      <c r="Q204" s="25">
        <f>O203-O204</f>
        <v>0.26184567901234568</v>
      </c>
      <c r="R204" s="24">
        <f>P203-P204</f>
        <v>1.3234567901234567E-2</v>
      </c>
      <c r="S204" s="38">
        <f>Q204/365</f>
        <v>7.1738542195163202E-4</v>
      </c>
      <c r="T204" s="38">
        <f>R204/365</f>
        <v>3.625909014036868E-5</v>
      </c>
      <c r="U204" s="38">
        <f>T204*0.92</f>
        <v>3.335836292913919E-5</v>
      </c>
      <c r="V204" s="25">
        <f>LOOKUP(H204,'Load Factor Adjustment'!$A$32:$A$36,'Load Factor Adjustment'!$D$32:$D$36)</f>
        <v>0.68571428571428572</v>
      </c>
      <c r="W204" s="38">
        <f>S204*V204</f>
        <v>4.9192143219540477E-4</v>
      </c>
      <c r="X204" s="38">
        <f>U204*V204</f>
        <v>2.2874306008552588E-5</v>
      </c>
    </row>
    <row r="205" spans="1:24" x14ac:dyDescent="0.25">
      <c r="A205" s="28" t="s">
        <v>16</v>
      </c>
      <c r="B205" s="29">
        <v>2015</v>
      </c>
      <c r="C205" s="30"/>
      <c r="D205" s="29">
        <v>2192</v>
      </c>
      <c r="E205" s="29">
        <v>6044</v>
      </c>
      <c r="F205" s="28" t="s">
        <v>17</v>
      </c>
      <c r="G205" s="28" t="s">
        <v>19</v>
      </c>
      <c r="H205" s="28" t="s">
        <v>18</v>
      </c>
      <c r="I205" s="29">
        <v>1961</v>
      </c>
      <c r="J205" s="29">
        <v>1000</v>
      </c>
      <c r="K205" s="29">
        <v>68</v>
      </c>
      <c r="L205" s="31">
        <v>0.7</v>
      </c>
      <c r="M205" s="31">
        <v>12.09</v>
      </c>
      <c r="N205" s="32">
        <v>0.60499999999999998</v>
      </c>
      <c r="O205" s="31">
        <v>0.63435185185185183</v>
      </c>
      <c r="P205" s="32">
        <v>3.1743827160493822E-2</v>
      </c>
      <c r="Q205" s="25"/>
      <c r="R205" s="24"/>
      <c r="S205" s="24"/>
      <c r="T205" s="24"/>
    </row>
    <row r="206" spans="1:24" x14ac:dyDescent="0.25">
      <c r="A206" s="28" t="s">
        <v>16</v>
      </c>
      <c r="B206" s="29">
        <v>2015</v>
      </c>
      <c r="C206" s="30">
        <v>42655</v>
      </c>
      <c r="D206" s="29">
        <v>2192</v>
      </c>
      <c r="E206" s="29">
        <v>6045</v>
      </c>
      <c r="F206" s="28" t="s">
        <v>20</v>
      </c>
      <c r="G206" s="28" t="s">
        <v>42</v>
      </c>
      <c r="H206" s="28" t="s">
        <v>18</v>
      </c>
      <c r="I206" s="29">
        <v>2016</v>
      </c>
      <c r="J206" s="29">
        <v>1000</v>
      </c>
      <c r="K206" s="29">
        <v>85</v>
      </c>
      <c r="L206" s="31">
        <v>0.7</v>
      </c>
      <c r="M206" s="31">
        <v>0.26</v>
      </c>
      <c r="N206" s="32">
        <v>8.0000000000000002E-3</v>
      </c>
      <c r="O206" s="31">
        <v>1.7052469135802467E-2</v>
      </c>
      <c r="P206" s="32">
        <v>5.2469135802469126E-4</v>
      </c>
      <c r="Q206" s="25">
        <f>O205-O206</f>
        <v>0.61729938271604934</v>
      </c>
      <c r="R206" s="24">
        <f>P205-P206</f>
        <v>3.1219135802469131E-2</v>
      </c>
      <c r="S206" s="38">
        <f>Q206/365</f>
        <v>1.6912311855234229E-3</v>
      </c>
      <c r="T206" s="38">
        <f>R206/365</f>
        <v>8.5531878910874329E-5</v>
      </c>
      <c r="U206" s="38">
        <f>T206*0.92</f>
        <v>7.8689328598004389E-5</v>
      </c>
      <c r="V206" s="25">
        <f>LOOKUP(H206,'Load Factor Adjustment'!$A$32:$A$36,'Load Factor Adjustment'!$D$32:$D$36)</f>
        <v>0.68571428571428572</v>
      </c>
      <c r="W206" s="38">
        <f>S206*V206</f>
        <v>1.1597013843589186E-3</v>
      </c>
      <c r="X206" s="38">
        <f>U206*V206</f>
        <v>5.3958396752917298E-5</v>
      </c>
    </row>
    <row r="207" spans="1:24" x14ac:dyDescent="0.25">
      <c r="A207" s="28" t="s">
        <v>16</v>
      </c>
      <c r="B207" s="29">
        <v>2015</v>
      </c>
      <c r="C207" s="30"/>
      <c r="D207" s="29">
        <v>2193</v>
      </c>
      <c r="E207" s="29">
        <v>6042</v>
      </c>
      <c r="F207" s="28" t="s">
        <v>17</v>
      </c>
      <c r="G207" s="28" t="s">
        <v>19</v>
      </c>
      <c r="H207" s="28" t="s">
        <v>18</v>
      </c>
      <c r="I207" s="29">
        <v>1964</v>
      </c>
      <c r="J207" s="29">
        <v>1000</v>
      </c>
      <c r="K207" s="29">
        <v>89</v>
      </c>
      <c r="L207" s="31">
        <v>0.7</v>
      </c>
      <c r="M207" s="31">
        <v>12.09</v>
      </c>
      <c r="N207" s="32">
        <v>0.60499999999999998</v>
      </c>
      <c r="O207" s="31">
        <v>0.83025462962962959</v>
      </c>
      <c r="P207" s="32">
        <v>4.1547067901234566E-2</v>
      </c>
      <c r="Q207" s="25"/>
      <c r="R207" s="24"/>
      <c r="S207" s="24"/>
      <c r="T207" s="24"/>
    </row>
    <row r="208" spans="1:24" x14ac:dyDescent="0.25">
      <c r="A208" s="28" t="s">
        <v>16</v>
      </c>
      <c r="B208" s="29">
        <v>2015</v>
      </c>
      <c r="C208" s="30">
        <v>42655</v>
      </c>
      <c r="D208" s="29">
        <v>2193</v>
      </c>
      <c r="E208" s="29">
        <v>6043</v>
      </c>
      <c r="F208" s="28" t="s">
        <v>20</v>
      </c>
      <c r="G208" s="28" t="s">
        <v>33</v>
      </c>
      <c r="H208" s="28" t="s">
        <v>18</v>
      </c>
      <c r="I208" s="29">
        <v>2016</v>
      </c>
      <c r="J208" s="29">
        <v>1000</v>
      </c>
      <c r="K208" s="29">
        <v>105</v>
      </c>
      <c r="L208" s="31">
        <v>0.7</v>
      </c>
      <c r="M208" s="31">
        <v>2.15</v>
      </c>
      <c r="N208" s="32">
        <v>8.0000000000000002E-3</v>
      </c>
      <c r="O208" s="31">
        <v>0.17418981481481483</v>
      </c>
      <c r="P208" s="32">
        <v>6.4814814814814813E-4</v>
      </c>
      <c r="Q208" s="25">
        <f>O207-O208</f>
        <v>0.65606481481481471</v>
      </c>
      <c r="R208" s="24">
        <f>P207-P208</f>
        <v>4.0898919753086418E-2</v>
      </c>
      <c r="S208" s="38">
        <f>Q208/365</f>
        <v>1.7974378488077114E-3</v>
      </c>
      <c r="T208" s="38">
        <f>R208/365</f>
        <v>1.1205183493996279E-4</v>
      </c>
      <c r="U208" s="38">
        <f>T208*0.92</f>
        <v>1.0308768814476578E-4</v>
      </c>
      <c r="V208" s="25">
        <f>LOOKUP(H208,'Load Factor Adjustment'!$A$32:$A$36,'Load Factor Adjustment'!$D$32:$D$36)</f>
        <v>0.68571428571428572</v>
      </c>
      <c r="W208" s="38">
        <f>S208*V208</f>
        <v>1.2325288106110022E-3</v>
      </c>
      <c r="X208" s="38">
        <f>U208*V208</f>
        <v>7.0688700442125103E-5</v>
      </c>
    </row>
    <row r="209" spans="1:24" x14ac:dyDescent="0.25">
      <c r="A209" s="28" t="s">
        <v>16</v>
      </c>
      <c r="B209" s="29">
        <v>2015</v>
      </c>
      <c r="C209" s="30"/>
      <c r="D209" s="29">
        <v>2194</v>
      </c>
      <c r="E209" s="29">
        <v>6040</v>
      </c>
      <c r="F209" s="28" t="s">
        <v>17</v>
      </c>
      <c r="G209" s="28" t="s">
        <v>19</v>
      </c>
      <c r="H209" s="28" t="s">
        <v>18</v>
      </c>
      <c r="I209" s="29">
        <v>1966</v>
      </c>
      <c r="J209" s="29">
        <v>1000</v>
      </c>
      <c r="K209" s="29">
        <v>110</v>
      </c>
      <c r="L209" s="31">
        <v>0.7</v>
      </c>
      <c r="M209" s="31">
        <v>12.09</v>
      </c>
      <c r="N209" s="32">
        <v>0.60499999999999998</v>
      </c>
      <c r="O209" s="31">
        <v>1.0261574074074074</v>
      </c>
      <c r="P209" s="32">
        <v>5.135030864197531E-2</v>
      </c>
      <c r="Q209" s="25"/>
      <c r="R209" s="24"/>
      <c r="S209" s="24"/>
      <c r="T209" s="24"/>
    </row>
    <row r="210" spans="1:24" x14ac:dyDescent="0.25">
      <c r="A210" s="28" t="s">
        <v>16</v>
      </c>
      <c r="B210" s="29">
        <v>2015</v>
      </c>
      <c r="C210" s="30">
        <v>42655</v>
      </c>
      <c r="D210" s="29">
        <v>2194</v>
      </c>
      <c r="E210" s="29">
        <v>6041</v>
      </c>
      <c r="F210" s="28" t="s">
        <v>20</v>
      </c>
      <c r="G210" s="28" t="s">
        <v>33</v>
      </c>
      <c r="H210" s="28" t="s">
        <v>18</v>
      </c>
      <c r="I210" s="29">
        <v>2015</v>
      </c>
      <c r="J210" s="29">
        <v>1000</v>
      </c>
      <c r="K210" s="29">
        <v>112</v>
      </c>
      <c r="L210" s="31">
        <v>0.7</v>
      </c>
      <c r="M210" s="31">
        <v>2.15</v>
      </c>
      <c r="N210" s="32">
        <v>8.0000000000000002E-3</v>
      </c>
      <c r="O210" s="31">
        <v>0.18580246913580248</v>
      </c>
      <c r="P210" s="32">
        <v>6.91358024691358E-4</v>
      </c>
      <c r="Q210" s="25">
        <f>O209-O210</f>
        <v>0.8403549382716049</v>
      </c>
      <c r="R210" s="24">
        <f>P209-P210</f>
        <v>5.0658950617283954E-2</v>
      </c>
      <c r="S210" s="38">
        <f>Q210/365</f>
        <v>2.302342296634534E-3</v>
      </c>
      <c r="T210" s="38">
        <f>R210/365</f>
        <v>1.3879164552680536E-4</v>
      </c>
      <c r="U210" s="38">
        <f>T210*0.92</f>
        <v>1.2768831388466093E-4</v>
      </c>
      <c r="V210" s="25">
        <f>LOOKUP(H210,'Load Factor Adjustment'!$A$32:$A$36,'Load Factor Adjustment'!$D$32:$D$36)</f>
        <v>0.68571428571428572</v>
      </c>
      <c r="W210" s="38">
        <f>S210*V210</f>
        <v>1.5787490034065376E-3</v>
      </c>
      <c r="X210" s="38">
        <f>U210*V210</f>
        <v>8.7557700949481782E-5</v>
      </c>
    </row>
    <row r="211" spans="1:24" x14ac:dyDescent="0.25">
      <c r="A211" s="28" t="s">
        <v>25</v>
      </c>
      <c r="B211" s="29">
        <v>2015</v>
      </c>
      <c r="C211" s="30"/>
      <c r="D211" s="29">
        <v>2196</v>
      </c>
      <c r="E211" s="29">
        <v>6036</v>
      </c>
      <c r="F211" s="28" t="s">
        <v>17</v>
      </c>
      <c r="G211" s="28" t="s">
        <v>19</v>
      </c>
      <c r="H211" s="28" t="s">
        <v>18</v>
      </c>
      <c r="I211" s="29">
        <v>1990</v>
      </c>
      <c r="J211" s="29">
        <v>1000</v>
      </c>
      <c r="K211" s="29">
        <v>280</v>
      </c>
      <c r="L211" s="31">
        <v>0.7</v>
      </c>
      <c r="M211" s="31">
        <v>7.6</v>
      </c>
      <c r="N211" s="32">
        <v>0.27400000000000002</v>
      </c>
      <c r="O211" s="31">
        <v>1.6419753086419753</v>
      </c>
      <c r="P211" s="32">
        <v>5.9197530864197531E-2</v>
      </c>
      <c r="Q211" s="25"/>
      <c r="R211" s="24"/>
      <c r="S211" s="24"/>
      <c r="T211" s="24"/>
    </row>
    <row r="212" spans="1:24" x14ac:dyDescent="0.25">
      <c r="A212" s="28" t="s">
        <v>25</v>
      </c>
      <c r="B212" s="29">
        <v>2015</v>
      </c>
      <c r="C212" s="30">
        <v>42573</v>
      </c>
      <c r="D212" s="29">
        <v>2196</v>
      </c>
      <c r="E212" s="29">
        <v>6037</v>
      </c>
      <c r="F212" s="28" t="s">
        <v>20</v>
      </c>
      <c r="G212" s="28" t="s">
        <v>33</v>
      </c>
      <c r="H212" s="28" t="s">
        <v>18</v>
      </c>
      <c r="I212" s="29">
        <v>2015</v>
      </c>
      <c r="J212" s="29">
        <v>1000</v>
      </c>
      <c r="K212" s="29">
        <v>370</v>
      </c>
      <c r="L212" s="31">
        <v>0.7</v>
      </c>
      <c r="M212" s="31">
        <v>1.29</v>
      </c>
      <c r="N212" s="32">
        <v>8.0000000000000002E-3</v>
      </c>
      <c r="O212" s="31">
        <v>0.36828703703703702</v>
      </c>
      <c r="P212" s="32">
        <v>2.2839506172839508E-3</v>
      </c>
      <c r="Q212" s="25">
        <f>O211-O212</f>
        <v>1.2736882716049382</v>
      </c>
      <c r="R212" s="24">
        <f>P211-P212</f>
        <v>5.6913580246913578E-2</v>
      </c>
      <c r="S212" s="38">
        <f>Q212/365</f>
        <v>3.48955690850668E-3</v>
      </c>
      <c r="T212" s="38">
        <f>R212/365</f>
        <v>1.5592761711483172E-4</v>
      </c>
      <c r="U212" s="38">
        <f>T212*0.92</f>
        <v>1.4345340774564517E-4</v>
      </c>
      <c r="V212" s="25">
        <f>LOOKUP(H212,'Load Factor Adjustment'!$A$32:$A$36,'Load Factor Adjustment'!$D$32:$D$36)</f>
        <v>0.68571428571428572</v>
      </c>
      <c r="W212" s="38">
        <f>S212*V212</f>
        <v>2.392839022976009E-3</v>
      </c>
      <c r="X212" s="38">
        <f>U212*V212</f>
        <v>9.8368051025585264E-5</v>
      </c>
    </row>
    <row r="213" spans="1:24" x14ac:dyDescent="0.25">
      <c r="A213" s="28" t="s">
        <v>23</v>
      </c>
      <c r="B213" s="29">
        <v>2015</v>
      </c>
      <c r="C213" s="30"/>
      <c r="D213" s="29">
        <v>2206</v>
      </c>
      <c r="E213" s="29">
        <v>6136</v>
      </c>
      <c r="F213" s="28" t="s">
        <v>17</v>
      </c>
      <c r="G213" s="28" t="s">
        <v>32</v>
      </c>
      <c r="H213" s="28" t="s">
        <v>18</v>
      </c>
      <c r="I213" s="29">
        <v>2000</v>
      </c>
      <c r="J213" s="29">
        <v>300</v>
      </c>
      <c r="K213" s="29">
        <v>88</v>
      </c>
      <c r="L213" s="31">
        <v>0.7</v>
      </c>
      <c r="M213" s="31">
        <v>6.54</v>
      </c>
      <c r="N213" s="32">
        <v>5.22</v>
      </c>
      <c r="O213" s="31">
        <v>0.13322222222222221</v>
      </c>
      <c r="P213" s="32">
        <v>0.10633333333333332</v>
      </c>
      <c r="Q213" s="25"/>
      <c r="R213" s="24"/>
      <c r="S213" s="24"/>
      <c r="T213" s="24"/>
    </row>
    <row r="214" spans="1:24" x14ac:dyDescent="0.25">
      <c r="A214" s="28" t="s">
        <v>23</v>
      </c>
      <c r="B214" s="29">
        <v>2015</v>
      </c>
      <c r="C214" s="30">
        <v>42585</v>
      </c>
      <c r="D214" s="29">
        <v>2206</v>
      </c>
      <c r="E214" s="29">
        <v>6137</v>
      </c>
      <c r="F214" s="28" t="s">
        <v>20</v>
      </c>
      <c r="G214" s="28" t="s">
        <v>33</v>
      </c>
      <c r="H214" s="28" t="s">
        <v>18</v>
      </c>
      <c r="I214" s="29">
        <v>2014</v>
      </c>
      <c r="J214" s="29">
        <v>300</v>
      </c>
      <c r="K214" s="29">
        <v>100</v>
      </c>
      <c r="L214" s="31">
        <v>0.7</v>
      </c>
      <c r="M214" s="31">
        <v>2.15</v>
      </c>
      <c r="N214" s="32">
        <v>8.0000000000000002E-3</v>
      </c>
      <c r="O214" s="31">
        <v>4.9768518518518517E-2</v>
      </c>
      <c r="P214" s="32">
        <v>1.8518518518518518E-4</v>
      </c>
      <c r="Q214" s="25">
        <f>O213-O214</f>
        <v>8.3453703703703697E-2</v>
      </c>
      <c r="R214" s="24">
        <f>P213-P214</f>
        <v>0.10614814814814813</v>
      </c>
      <c r="S214" s="38">
        <f>Q214/365</f>
        <v>2.2864028411973615E-4</v>
      </c>
      <c r="T214" s="38">
        <f>R214/365</f>
        <v>2.9081684424150174E-4</v>
      </c>
      <c r="U214" s="38">
        <f>T214*0.92</f>
        <v>2.675514967021816E-4</v>
      </c>
      <c r="V214" s="25">
        <f>LOOKUP(H214,'Load Factor Adjustment'!$A$32:$A$36,'Load Factor Adjustment'!$D$32:$D$36)</f>
        <v>0.68571428571428572</v>
      </c>
      <c r="W214" s="38">
        <f>S214*V214</f>
        <v>1.5678190911067621E-4</v>
      </c>
      <c r="X214" s="38">
        <f>U214*V214</f>
        <v>1.8346388345292453E-4</v>
      </c>
    </row>
    <row r="215" spans="1:24" x14ac:dyDescent="0.25">
      <c r="A215" s="28" t="s">
        <v>23</v>
      </c>
      <c r="B215" s="29">
        <v>2015</v>
      </c>
      <c r="C215" s="30"/>
      <c r="D215" s="29">
        <v>2207</v>
      </c>
      <c r="E215" s="29">
        <v>6134</v>
      </c>
      <c r="F215" s="28" t="s">
        <v>17</v>
      </c>
      <c r="G215" s="28" t="s">
        <v>19</v>
      </c>
      <c r="H215" s="28" t="s">
        <v>18</v>
      </c>
      <c r="I215" s="29">
        <v>1990</v>
      </c>
      <c r="J215" s="29">
        <v>300</v>
      </c>
      <c r="K215" s="29">
        <v>90</v>
      </c>
      <c r="L215" s="31">
        <v>0.7</v>
      </c>
      <c r="M215" s="31">
        <v>8.14</v>
      </c>
      <c r="N215" s="32">
        <v>0.497</v>
      </c>
      <c r="O215" s="31">
        <v>0.16958333333333334</v>
      </c>
      <c r="P215" s="32">
        <v>1.0354166666666666E-2</v>
      </c>
      <c r="Q215" s="25"/>
      <c r="R215" s="24"/>
      <c r="S215" s="24"/>
      <c r="T215" s="24"/>
    </row>
    <row r="216" spans="1:24" x14ac:dyDescent="0.25">
      <c r="A216" s="28" t="s">
        <v>23</v>
      </c>
      <c r="B216" s="29">
        <v>2015</v>
      </c>
      <c r="C216" s="30">
        <v>42586</v>
      </c>
      <c r="D216" s="29">
        <v>2207</v>
      </c>
      <c r="E216" s="29">
        <v>6135</v>
      </c>
      <c r="F216" s="28" t="s">
        <v>20</v>
      </c>
      <c r="G216" s="28" t="s">
        <v>42</v>
      </c>
      <c r="H216" s="28" t="s">
        <v>18</v>
      </c>
      <c r="I216" s="29">
        <v>2014</v>
      </c>
      <c r="J216" s="29">
        <v>300</v>
      </c>
      <c r="K216" s="29">
        <v>100</v>
      </c>
      <c r="L216" s="31">
        <v>0.7</v>
      </c>
      <c r="M216" s="31">
        <v>0.26</v>
      </c>
      <c r="N216" s="32">
        <v>8.0000000000000002E-3</v>
      </c>
      <c r="O216" s="31">
        <v>6.0185185185185185E-3</v>
      </c>
      <c r="P216" s="32">
        <v>1.8518518518518518E-4</v>
      </c>
      <c r="Q216" s="25">
        <f>O215-O216</f>
        <v>0.16356481481481483</v>
      </c>
      <c r="R216" s="24">
        <f>P215-P216</f>
        <v>1.016898148148148E-2</v>
      </c>
      <c r="S216" s="38">
        <f>Q216/365</f>
        <v>4.4812278031456119E-4</v>
      </c>
      <c r="T216" s="38">
        <f>R216/365</f>
        <v>2.7860223236935564E-5</v>
      </c>
      <c r="U216" s="38">
        <f>T216*0.92</f>
        <v>2.5631405377980721E-5</v>
      </c>
      <c r="V216" s="25">
        <f>LOOKUP(H216,'Load Factor Adjustment'!$A$32:$A$36,'Load Factor Adjustment'!$D$32:$D$36)</f>
        <v>0.68571428571428572</v>
      </c>
      <c r="W216" s="38">
        <f>S216*V216</f>
        <v>3.0728419221569909E-4</v>
      </c>
      <c r="X216" s="38">
        <f>U216*V216</f>
        <v>1.7575820830615352E-5</v>
      </c>
    </row>
    <row r="217" spans="1:24" x14ac:dyDescent="0.25">
      <c r="A217" s="28" t="s">
        <v>16</v>
      </c>
      <c r="B217" s="29">
        <v>2014</v>
      </c>
      <c r="C217" s="30"/>
      <c r="D217" s="29">
        <v>2208</v>
      </c>
      <c r="E217" s="29">
        <v>6130</v>
      </c>
      <c r="F217" s="28" t="s">
        <v>17</v>
      </c>
      <c r="G217" s="28" t="s">
        <v>19</v>
      </c>
      <c r="H217" s="28" t="s">
        <v>18</v>
      </c>
      <c r="I217" s="29">
        <v>1986</v>
      </c>
      <c r="J217" s="29">
        <v>800</v>
      </c>
      <c r="K217" s="29">
        <v>88</v>
      </c>
      <c r="L217" s="31">
        <v>0.7</v>
      </c>
      <c r="M217" s="31">
        <v>12.09</v>
      </c>
      <c r="N217" s="32">
        <v>0.60499999999999998</v>
      </c>
      <c r="O217" s="31">
        <v>0.65674074074074074</v>
      </c>
      <c r="P217" s="32">
        <v>3.2864197530864198E-2</v>
      </c>
      <c r="Q217" s="25"/>
      <c r="R217" s="24"/>
      <c r="S217" s="24"/>
      <c r="T217" s="24"/>
    </row>
    <row r="218" spans="1:24" x14ac:dyDescent="0.25">
      <c r="A218" s="28" t="s">
        <v>16</v>
      </c>
      <c r="B218" s="29">
        <v>2014</v>
      </c>
      <c r="C218" s="30">
        <v>42713</v>
      </c>
      <c r="D218" s="29">
        <v>2208</v>
      </c>
      <c r="E218" s="29">
        <v>6131</v>
      </c>
      <c r="F218" s="28" t="s">
        <v>20</v>
      </c>
      <c r="G218" s="28" t="s">
        <v>31</v>
      </c>
      <c r="H218" s="28" t="s">
        <v>18</v>
      </c>
      <c r="I218" s="29">
        <v>2011</v>
      </c>
      <c r="J218" s="29">
        <v>800</v>
      </c>
      <c r="K218" s="29">
        <v>97</v>
      </c>
      <c r="L218" s="31">
        <v>0.7</v>
      </c>
      <c r="M218" s="31">
        <v>2.74</v>
      </c>
      <c r="N218" s="32">
        <v>8.0000000000000002E-3</v>
      </c>
      <c r="O218" s="31">
        <v>0.16406172839506172</v>
      </c>
      <c r="P218" s="32">
        <v>4.7901234567901234E-4</v>
      </c>
      <c r="Q218" s="25">
        <f>O217-O218</f>
        <v>0.49267901234567901</v>
      </c>
      <c r="R218" s="24">
        <f>P217-P218</f>
        <v>3.2385185185185184E-2</v>
      </c>
      <c r="S218" s="38">
        <f>Q218/365</f>
        <v>1.349805513275833E-3</v>
      </c>
      <c r="T218" s="38">
        <f>R218/365</f>
        <v>8.8726534753932003E-5</v>
      </c>
      <c r="U218" s="38">
        <f>T218*0.92</f>
        <v>8.162841197361745E-5</v>
      </c>
      <c r="V218" s="25">
        <f>LOOKUP(H218,'Load Factor Adjustment'!$A$32:$A$36,'Load Factor Adjustment'!$D$32:$D$36)</f>
        <v>0.68571428571428572</v>
      </c>
      <c r="W218" s="38">
        <f>S218*V218</f>
        <v>9.2558092338914267E-4</v>
      </c>
      <c r="X218" s="38">
        <f>U218*V218</f>
        <v>5.597376821048054E-5</v>
      </c>
    </row>
    <row r="219" spans="1:24" x14ac:dyDescent="0.25">
      <c r="A219" s="28" t="s">
        <v>23</v>
      </c>
      <c r="B219" s="29">
        <v>2015</v>
      </c>
      <c r="C219" s="30"/>
      <c r="D219" s="29">
        <v>2219</v>
      </c>
      <c r="E219" s="29">
        <v>6138</v>
      </c>
      <c r="F219" s="28" t="s">
        <v>17</v>
      </c>
      <c r="G219" s="28" t="s">
        <v>19</v>
      </c>
      <c r="H219" s="28" t="s">
        <v>18</v>
      </c>
      <c r="I219" s="29">
        <v>1991</v>
      </c>
      <c r="J219" s="29">
        <v>300</v>
      </c>
      <c r="K219" s="29">
        <v>81</v>
      </c>
      <c r="L219" s="31">
        <v>0.7</v>
      </c>
      <c r="M219" s="31">
        <v>8.14</v>
      </c>
      <c r="N219" s="32">
        <v>0.497</v>
      </c>
      <c r="O219" s="31">
        <v>0.15262499999999998</v>
      </c>
      <c r="P219" s="32">
        <v>9.3187499999999989E-3</v>
      </c>
      <c r="Q219" s="25"/>
      <c r="R219" s="24"/>
      <c r="S219" s="24"/>
      <c r="T219" s="24"/>
    </row>
    <row r="220" spans="1:24" x14ac:dyDescent="0.25">
      <c r="A220" s="28" t="s">
        <v>23</v>
      </c>
      <c r="B220" s="29">
        <v>2015</v>
      </c>
      <c r="C220" s="30">
        <v>42584</v>
      </c>
      <c r="D220" s="29">
        <v>2219</v>
      </c>
      <c r="E220" s="29">
        <v>6139</v>
      </c>
      <c r="F220" s="28" t="s">
        <v>20</v>
      </c>
      <c r="G220" s="28" t="s">
        <v>33</v>
      </c>
      <c r="H220" s="28" t="s">
        <v>18</v>
      </c>
      <c r="I220" s="29">
        <v>2014</v>
      </c>
      <c r="J220" s="29">
        <v>300</v>
      </c>
      <c r="K220" s="29">
        <v>100</v>
      </c>
      <c r="L220" s="31">
        <v>0.7</v>
      </c>
      <c r="M220" s="31">
        <v>2.15</v>
      </c>
      <c r="N220" s="32">
        <v>8.0000000000000002E-3</v>
      </c>
      <c r="O220" s="31">
        <v>4.9768518518518517E-2</v>
      </c>
      <c r="P220" s="32">
        <v>1.8518518518518518E-4</v>
      </c>
      <c r="Q220" s="25">
        <f>O219-O220</f>
        <v>0.10285648148148147</v>
      </c>
      <c r="R220" s="24">
        <f>P219-P220</f>
        <v>9.1335648148148131E-3</v>
      </c>
      <c r="S220" s="38">
        <f>Q220/365</f>
        <v>2.8179857940131907E-4</v>
      </c>
      <c r="T220" s="38">
        <f>R220/365</f>
        <v>2.502346524606798E-5</v>
      </c>
      <c r="U220" s="38">
        <f>T220*0.92</f>
        <v>2.3021588026382542E-5</v>
      </c>
      <c r="V220" s="25">
        <f>LOOKUP(H220,'Load Factor Adjustment'!$A$32:$A$36,'Load Factor Adjustment'!$D$32:$D$36)</f>
        <v>0.68571428571428572</v>
      </c>
      <c r="W220" s="38">
        <f>S220*V220</f>
        <v>1.9323331158947594E-4</v>
      </c>
      <c r="X220" s="38">
        <f>U220*V220</f>
        <v>1.5786231789519457E-5</v>
      </c>
    </row>
    <row r="221" spans="1:24" x14ac:dyDescent="0.25">
      <c r="A221" s="28" t="s">
        <v>23</v>
      </c>
      <c r="B221" s="29">
        <v>2015</v>
      </c>
      <c r="C221" s="30"/>
      <c r="D221" s="29">
        <v>2220</v>
      </c>
      <c r="E221" s="29">
        <v>6140</v>
      </c>
      <c r="F221" s="28" t="s">
        <v>17</v>
      </c>
      <c r="G221" s="28" t="s">
        <v>19</v>
      </c>
      <c r="H221" s="28" t="s">
        <v>55</v>
      </c>
      <c r="I221" s="29">
        <v>1998</v>
      </c>
      <c r="J221" s="29">
        <v>550</v>
      </c>
      <c r="K221" s="29">
        <v>125</v>
      </c>
      <c r="L221" s="31">
        <v>0.51</v>
      </c>
      <c r="M221" s="31">
        <v>7.6</v>
      </c>
      <c r="N221" s="32">
        <v>0.27400000000000002</v>
      </c>
      <c r="O221" s="31">
        <v>0.29373346560846558</v>
      </c>
      <c r="P221" s="32">
        <v>1.058986441798942E-2</v>
      </c>
      <c r="Q221" s="25"/>
      <c r="R221" s="24"/>
      <c r="S221" s="24"/>
      <c r="T221" s="24"/>
    </row>
    <row r="222" spans="1:24" x14ac:dyDescent="0.25">
      <c r="A222" s="28" t="s">
        <v>23</v>
      </c>
      <c r="B222" s="29">
        <v>2015</v>
      </c>
      <c r="C222" s="30">
        <v>42545</v>
      </c>
      <c r="D222" s="29">
        <v>2220</v>
      </c>
      <c r="E222" s="29">
        <v>6141</v>
      </c>
      <c r="F222" s="28" t="s">
        <v>20</v>
      </c>
      <c r="G222" s="28" t="s">
        <v>21</v>
      </c>
      <c r="H222" s="28" t="s">
        <v>55</v>
      </c>
      <c r="I222" s="29">
        <v>2015</v>
      </c>
      <c r="J222" s="29">
        <v>550</v>
      </c>
      <c r="K222" s="29">
        <v>129</v>
      </c>
      <c r="L222" s="31">
        <v>0.51</v>
      </c>
      <c r="M222" s="31">
        <v>2.3199999999999998</v>
      </c>
      <c r="N222" s="32">
        <v>0.112</v>
      </c>
      <c r="O222" s="31">
        <v>9.2535317460317471E-2</v>
      </c>
      <c r="P222" s="32">
        <v>4.4672222222222223E-3</v>
      </c>
      <c r="Q222" s="25">
        <f>O221-O222</f>
        <v>0.20119814814814813</v>
      </c>
      <c r="R222" s="24">
        <f>P221-P222</f>
        <v>6.1226421957671978E-3</v>
      </c>
      <c r="S222" s="38">
        <f>Q222/365</f>
        <v>5.5122780314561127E-4</v>
      </c>
      <c r="T222" s="38">
        <f>R222/365</f>
        <v>1.6774362180184104E-5</v>
      </c>
      <c r="U222" s="38">
        <f>T222*0.92</f>
        <v>1.5432413205769375E-5</v>
      </c>
      <c r="V222" s="25">
        <f>LOOKUP(H222,'Load Factor Adjustment'!$A$32:$A$36,'Load Factor Adjustment'!$D$32:$D$36)</f>
        <v>0.78431372549019607</v>
      </c>
      <c r="W222" s="38">
        <f>S222*V222</f>
        <v>4.3233553187891081E-4</v>
      </c>
      <c r="X222" s="38">
        <f>U222*V222</f>
        <v>1.2103853494721078E-5</v>
      </c>
    </row>
    <row r="223" spans="1:24" x14ac:dyDescent="0.25">
      <c r="A223" s="28" t="s">
        <v>25</v>
      </c>
      <c r="B223" s="29">
        <v>2015</v>
      </c>
      <c r="C223" s="30"/>
      <c r="D223" s="29">
        <v>2225</v>
      </c>
      <c r="E223" s="29">
        <v>6150</v>
      </c>
      <c r="F223" s="28" t="s">
        <v>17</v>
      </c>
      <c r="G223" s="28" t="s">
        <v>19</v>
      </c>
      <c r="H223" s="28" t="s">
        <v>18</v>
      </c>
      <c r="I223" s="29">
        <v>1982</v>
      </c>
      <c r="J223" s="29">
        <v>700</v>
      </c>
      <c r="K223" s="29">
        <v>108</v>
      </c>
      <c r="L223" s="31">
        <v>0.7</v>
      </c>
      <c r="M223" s="31">
        <v>12.09</v>
      </c>
      <c r="N223" s="32">
        <v>0.60499999999999998</v>
      </c>
      <c r="O223" s="31">
        <v>0.70524999999999993</v>
      </c>
      <c r="P223" s="32">
        <v>3.5291666666666666E-2</v>
      </c>
      <c r="Q223" s="25"/>
      <c r="R223" s="24"/>
      <c r="S223" s="24"/>
      <c r="T223" s="24"/>
    </row>
    <row r="224" spans="1:24" x14ac:dyDescent="0.25">
      <c r="A224" s="28" t="s">
        <v>25</v>
      </c>
      <c r="B224" s="29">
        <v>2015</v>
      </c>
      <c r="C224" s="30">
        <v>42529</v>
      </c>
      <c r="D224" s="29">
        <v>2225</v>
      </c>
      <c r="E224" s="29">
        <v>6151</v>
      </c>
      <c r="F224" s="28" t="s">
        <v>20</v>
      </c>
      <c r="G224" s="28" t="s">
        <v>42</v>
      </c>
      <c r="H224" s="28" t="s">
        <v>18</v>
      </c>
      <c r="I224" s="29">
        <v>2016</v>
      </c>
      <c r="J224" s="29">
        <v>700</v>
      </c>
      <c r="K224" s="29">
        <v>130</v>
      </c>
      <c r="L224" s="31">
        <v>0.7</v>
      </c>
      <c r="M224" s="31">
        <v>0.26</v>
      </c>
      <c r="N224" s="32">
        <v>8.0000000000000002E-3</v>
      </c>
      <c r="O224" s="31">
        <v>1.8256172839506174E-2</v>
      </c>
      <c r="P224" s="32">
        <v>5.6172839506172839E-4</v>
      </c>
      <c r="Q224" s="25">
        <f>O223-O224</f>
        <v>0.68699382716049373</v>
      </c>
      <c r="R224" s="24">
        <f>P223-P224</f>
        <v>3.4729938271604935E-2</v>
      </c>
      <c r="S224" s="38">
        <f>Q224/365</f>
        <v>1.8821748689328596E-3</v>
      </c>
      <c r="T224" s="38">
        <f>R224/365</f>
        <v>9.5150515812616261E-5</v>
      </c>
      <c r="U224" s="38">
        <f>T224*0.92</f>
        <v>8.7538474547606967E-5</v>
      </c>
      <c r="V224" s="25">
        <f>LOOKUP(H224,'Load Factor Adjustment'!$A$32:$A$36,'Load Factor Adjustment'!$D$32:$D$36)</f>
        <v>0.68571428571428572</v>
      </c>
      <c r="W224" s="38">
        <f>S224*V224</f>
        <v>1.2906341958396751E-3</v>
      </c>
      <c r="X224" s="38">
        <f>U224*V224</f>
        <v>6.0026382546930491E-5</v>
      </c>
    </row>
    <row r="225" spans="1:24" x14ac:dyDescent="0.25">
      <c r="A225" s="28" t="s">
        <v>25</v>
      </c>
      <c r="B225" s="29">
        <v>2015</v>
      </c>
      <c r="C225" s="30"/>
      <c r="D225" s="29">
        <v>2226</v>
      </c>
      <c r="E225" s="29">
        <v>6152</v>
      </c>
      <c r="F225" s="28" t="s">
        <v>17</v>
      </c>
      <c r="G225" s="28" t="s">
        <v>19</v>
      </c>
      <c r="H225" s="28" t="s">
        <v>18</v>
      </c>
      <c r="I225" s="29">
        <v>1986</v>
      </c>
      <c r="J225" s="29">
        <v>700</v>
      </c>
      <c r="K225" s="29">
        <v>115</v>
      </c>
      <c r="L225" s="31">
        <v>0.7</v>
      </c>
      <c r="M225" s="31">
        <v>12.09</v>
      </c>
      <c r="N225" s="32">
        <v>0.60499999999999998</v>
      </c>
      <c r="O225" s="31">
        <v>0.75096064814814811</v>
      </c>
      <c r="P225" s="32">
        <v>3.7579089506172843E-2</v>
      </c>
      <c r="Q225" s="25"/>
      <c r="R225" s="24"/>
      <c r="S225" s="24"/>
      <c r="T225" s="24"/>
    </row>
    <row r="226" spans="1:24" x14ac:dyDescent="0.25">
      <c r="A226" s="28" t="s">
        <v>25</v>
      </c>
      <c r="B226" s="29">
        <v>2015</v>
      </c>
      <c r="C226" s="30">
        <v>42529</v>
      </c>
      <c r="D226" s="29">
        <v>2226</v>
      </c>
      <c r="E226" s="29">
        <v>6153</v>
      </c>
      <c r="F226" s="28" t="s">
        <v>20</v>
      </c>
      <c r="G226" s="28" t="s">
        <v>42</v>
      </c>
      <c r="H226" s="28" t="s">
        <v>18</v>
      </c>
      <c r="I226" s="29">
        <v>2016</v>
      </c>
      <c r="J226" s="29">
        <v>700</v>
      </c>
      <c r="K226" s="29">
        <v>130</v>
      </c>
      <c r="L226" s="31">
        <v>0.7</v>
      </c>
      <c r="M226" s="31">
        <v>0.26</v>
      </c>
      <c r="N226" s="32">
        <v>8.0000000000000002E-3</v>
      </c>
      <c r="O226" s="31">
        <v>1.8256172839506174E-2</v>
      </c>
      <c r="P226" s="32">
        <v>5.6172839506172839E-4</v>
      </c>
      <c r="Q226" s="25">
        <f>O225-O226</f>
        <v>0.73270447530864191</v>
      </c>
      <c r="R226" s="24">
        <f>P225-P226</f>
        <v>3.7017361111111112E-2</v>
      </c>
      <c r="S226" s="38">
        <f>Q226/365</f>
        <v>2.0074095213935394E-3</v>
      </c>
      <c r="T226" s="38">
        <f>R226/365</f>
        <v>1.0141742770167428E-4</v>
      </c>
      <c r="U226" s="38">
        <f>T226*0.92</f>
        <v>9.3304033485540349E-5</v>
      </c>
      <c r="V226" s="25">
        <f>LOOKUP(H226,'Load Factor Adjustment'!$A$32:$A$36,'Load Factor Adjustment'!$D$32:$D$36)</f>
        <v>0.68571428571428572</v>
      </c>
      <c r="W226" s="38">
        <f>S226*V226</f>
        <v>1.376509386098427E-3</v>
      </c>
      <c r="X226" s="38">
        <f>U226*V226</f>
        <v>6.3979908675799093E-5</v>
      </c>
    </row>
    <row r="227" spans="1:24" x14ac:dyDescent="0.25">
      <c r="A227" s="28" t="s">
        <v>23</v>
      </c>
      <c r="B227" s="29">
        <v>2015</v>
      </c>
      <c r="C227" s="30"/>
      <c r="D227" s="29">
        <v>2234</v>
      </c>
      <c r="E227" s="29">
        <v>6183</v>
      </c>
      <c r="F227" s="28" t="s">
        <v>17</v>
      </c>
      <c r="G227" s="28" t="s">
        <v>19</v>
      </c>
      <c r="H227" s="28" t="s">
        <v>18</v>
      </c>
      <c r="I227" s="29">
        <v>1983</v>
      </c>
      <c r="J227" s="29">
        <v>300</v>
      </c>
      <c r="K227" s="29">
        <v>85</v>
      </c>
      <c r="L227" s="31">
        <v>0.7</v>
      </c>
      <c r="M227" s="31">
        <v>12.09</v>
      </c>
      <c r="N227" s="32">
        <v>0.60499999999999998</v>
      </c>
      <c r="O227" s="31">
        <v>0.23788194444444444</v>
      </c>
      <c r="P227" s="32">
        <v>1.1903935185185186E-2</v>
      </c>
      <c r="Q227" s="25"/>
      <c r="R227" s="24"/>
      <c r="S227" s="24"/>
      <c r="T227" s="24"/>
    </row>
    <row r="228" spans="1:24" x14ac:dyDescent="0.25">
      <c r="A228" s="28" t="s">
        <v>23</v>
      </c>
      <c r="B228" s="29">
        <v>2015</v>
      </c>
      <c r="C228" s="30">
        <v>42549</v>
      </c>
      <c r="D228" s="29">
        <v>2234</v>
      </c>
      <c r="E228" s="29">
        <v>6184</v>
      </c>
      <c r="F228" s="28" t="s">
        <v>20</v>
      </c>
      <c r="G228" s="28" t="s">
        <v>42</v>
      </c>
      <c r="H228" s="28" t="s">
        <v>18</v>
      </c>
      <c r="I228" s="29">
        <v>2015</v>
      </c>
      <c r="J228" s="29">
        <v>300</v>
      </c>
      <c r="K228" s="29">
        <v>107</v>
      </c>
      <c r="L228" s="31">
        <v>0.7</v>
      </c>
      <c r="M228" s="31">
        <v>0.26</v>
      </c>
      <c r="N228" s="32">
        <v>8.0000000000000002E-3</v>
      </c>
      <c r="O228" s="31">
        <v>6.4398148148148149E-3</v>
      </c>
      <c r="P228" s="32">
        <v>1.9814814814814814E-4</v>
      </c>
      <c r="Q228" s="25">
        <f>O227-O228</f>
        <v>0.23144212962962962</v>
      </c>
      <c r="R228" s="24">
        <f>P227-P228</f>
        <v>1.1705787037037037E-2</v>
      </c>
      <c r="S228" s="38">
        <f>Q228/365</f>
        <v>6.3408802638254696E-4</v>
      </c>
      <c r="T228" s="38">
        <f>R228/365</f>
        <v>3.2070649416539827E-5</v>
      </c>
      <c r="U228" s="38">
        <f>T228*0.92</f>
        <v>2.9504997463216642E-5</v>
      </c>
      <c r="V228" s="25">
        <f>LOOKUP(H228,'Load Factor Adjustment'!$A$32:$A$36,'Load Factor Adjustment'!$D$32:$D$36)</f>
        <v>0.68571428571428572</v>
      </c>
      <c r="W228" s="38">
        <f>S228*V228</f>
        <v>4.3480321809088936E-4</v>
      </c>
      <c r="X228" s="38">
        <f>U228*V228</f>
        <v>2.023199826049141E-5</v>
      </c>
    </row>
    <row r="229" spans="1:24" x14ac:dyDescent="0.25">
      <c r="A229" s="28" t="s">
        <v>23</v>
      </c>
      <c r="B229" s="29">
        <v>2015</v>
      </c>
      <c r="C229" s="30"/>
      <c r="D229" s="29">
        <v>2235</v>
      </c>
      <c r="E229" s="29">
        <v>6181</v>
      </c>
      <c r="F229" s="28" t="s">
        <v>17</v>
      </c>
      <c r="G229" s="28" t="s">
        <v>19</v>
      </c>
      <c r="H229" s="28" t="s">
        <v>18</v>
      </c>
      <c r="I229" s="29">
        <v>1995</v>
      </c>
      <c r="J229" s="29">
        <v>1000</v>
      </c>
      <c r="K229" s="29">
        <v>120</v>
      </c>
      <c r="L229" s="31">
        <v>0.7</v>
      </c>
      <c r="M229" s="31">
        <v>7.6</v>
      </c>
      <c r="N229" s="32">
        <v>0.27400000000000002</v>
      </c>
      <c r="O229" s="31">
        <v>0.70370370370370372</v>
      </c>
      <c r="P229" s="32">
        <v>2.537037037037037E-2</v>
      </c>
      <c r="Q229" s="25"/>
      <c r="R229" s="24"/>
      <c r="S229" s="24"/>
      <c r="T229" s="24"/>
    </row>
    <row r="230" spans="1:24" x14ac:dyDescent="0.25">
      <c r="A230" s="28" t="s">
        <v>23</v>
      </c>
      <c r="B230" s="29">
        <v>2015</v>
      </c>
      <c r="C230" s="30">
        <v>42529</v>
      </c>
      <c r="D230" s="29">
        <v>2235</v>
      </c>
      <c r="E230" s="29">
        <v>6182</v>
      </c>
      <c r="F230" s="28" t="s">
        <v>20</v>
      </c>
      <c r="G230" s="28" t="s">
        <v>33</v>
      </c>
      <c r="H230" s="28" t="s">
        <v>18</v>
      </c>
      <c r="I230" s="29">
        <v>2014</v>
      </c>
      <c r="J230" s="29">
        <v>1000</v>
      </c>
      <c r="K230" s="29">
        <v>125</v>
      </c>
      <c r="L230" s="31">
        <v>0.7</v>
      </c>
      <c r="M230" s="31">
        <v>2.15</v>
      </c>
      <c r="N230" s="32">
        <v>8.0000000000000002E-3</v>
      </c>
      <c r="O230" s="31">
        <v>0.20736882716049382</v>
      </c>
      <c r="P230" s="32">
        <v>7.716049382716049E-4</v>
      </c>
      <c r="Q230" s="25">
        <f>O229-O230</f>
        <v>0.4963348765432099</v>
      </c>
      <c r="R230" s="24">
        <f>P229-P230</f>
        <v>2.4598765432098765E-2</v>
      </c>
      <c r="S230" s="38">
        <f>Q230/365</f>
        <v>1.3598215795704381E-3</v>
      </c>
      <c r="T230" s="38">
        <f>R230/365</f>
        <v>6.7393877896160996E-5</v>
      </c>
      <c r="U230" s="38">
        <f>T230*0.92</f>
        <v>6.2002367664468119E-5</v>
      </c>
      <c r="V230" s="25">
        <f>LOOKUP(H230,'Load Factor Adjustment'!$A$32:$A$36,'Load Factor Adjustment'!$D$32:$D$36)</f>
        <v>0.68571428571428572</v>
      </c>
      <c r="W230" s="38">
        <f>S230*V230</f>
        <v>9.3244908313401466E-4</v>
      </c>
      <c r="X230" s="38">
        <f>U230*V230</f>
        <v>4.2515909255635284E-5</v>
      </c>
    </row>
    <row r="231" spans="1:24" x14ac:dyDescent="0.25">
      <c r="A231" s="28" t="s">
        <v>23</v>
      </c>
      <c r="B231" s="29">
        <v>2015</v>
      </c>
      <c r="C231" s="30"/>
      <c r="D231" s="29">
        <v>2236</v>
      </c>
      <c r="E231" s="29">
        <v>6179</v>
      </c>
      <c r="F231" s="28" t="s">
        <v>17</v>
      </c>
      <c r="G231" s="28" t="s">
        <v>19</v>
      </c>
      <c r="H231" s="28" t="s">
        <v>18</v>
      </c>
      <c r="I231" s="29">
        <v>1988</v>
      </c>
      <c r="J231" s="29">
        <v>1200</v>
      </c>
      <c r="K231" s="29">
        <v>168</v>
      </c>
      <c r="L231" s="31">
        <v>0.7</v>
      </c>
      <c r="M231" s="31">
        <v>7.6</v>
      </c>
      <c r="N231" s="32">
        <v>0.27400000000000002</v>
      </c>
      <c r="O231" s="31">
        <v>1.1822222222222223</v>
      </c>
      <c r="P231" s="32">
        <v>4.2622222222222221E-2</v>
      </c>
      <c r="Q231" s="25"/>
      <c r="R231" s="24"/>
      <c r="S231" s="24"/>
      <c r="T231" s="24"/>
    </row>
    <row r="232" spans="1:24" x14ac:dyDescent="0.25">
      <c r="A232" s="28" t="s">
        <v>23</v>
      </c>
      <c r="B232" s="29">
        <v>2015</v>
      </c>
      <c r="C232" s="30">
        <v>42529</v>
      </c>
      <c r="D232" s="29">
        <v>2236</v>
      </c>
      <c r="E232" s="29">
        <v>6180</v>
      </c>
      <c r="F232" s="28" t="s">
        <v>20</v>
      </c>
      <c r="G232" s="28" t="s">
        <v>42</v>
      </c>
      <c r="H232" s="28" t="s">
        <v>18</v>
      </c>
      <c r="I232" s="29">
        <v>2016</v>
      </c>
      <c r="J232" s="29">
        <v>1200</v>
      </c>
      <c r="K232" s="29">
        <v>175</v>
      </c>
      <c r="L232" s="31">
        <v>0.7</v>
      </c>
      <c r="M232" s="31">
        <v>0.26</v>
      </c>
      <c r="N232" s="32">
        <v>8.0000000000000002E-3</v>
      </c>
      <c r="O232" s="31">
        <v>4.2129629629629628E-2</v>
      </c>
      <c r="P232" s="32">
        <v>1.2962962962962963E-3</v>
      </c>
      <c r="Q232" s="25">
        <f>O231-O232</f>
        <v>1.1400925925925927</v>
      </c>
      <c r="R232" s="24">
        <f>P231-P232</f>
        <v>4.1325925925925926E-2</v>
      </c>
      <c r="S232" s="38">
        <f>Q232/365</f>
        <v>3.1235413495687469E-3</v>
      </c>
      <c r="T232" s="38">
        <f>R232/365</f>
        <v>1.1322171486555048E-4</v>
      </c>
      <c r="U232" s="38">
        <f>T232*0.92</f>
        <v>1.0416397767630645E-4</v>
      </c>
      <c r="V232" s="25">
        <f>LOOKUP(H232,'Load Factor Adjustment'!$A$32:$A$36,'Load Factor Adjustment'!$D$32:$D$36)</f>
        <v>0.68571428571428572</v>
      </c>
      <c r="W232" s="38">
        <f>S232*V232</f>
        <v>2.1418569254185692E-3</v>
      </c>
      <c r="X232" s="38">
        <f>U232*V232</f>
        <v>7.1426727549467277E-5</v>
      </c>
    </row>
    <row r="233" spans="1:24" x14ac:dyDescent="0.25">
      <c r="A233" s="28" t="s">
        <v>23</v>
      </c>
      <c r="B233" s="29">
        <v>2015</v>
      </c>
      <c r="C233" s="30"/>
      <c r="D233" s="29">
        <v>2237</v>
      </c>
      <c r="E233" s="29">
        <v>6177</v>
      </c>
      <c r="F233" s="28" t="s">
        <v>17</v>
      </c>
      <c r="G233" s="28" t="s">
        <v>19</v>
      </c>
      <c r="H233" s="28" t="s">
        <v>18</v>
      </c>
      <c r="I233" s="29">
        <v>1994</v>
      </c>
      <c r="J233" s="29">
        <v>1020</v>
      </c>
      <c r="K233" s="29">
        <v>71</v>
      </c>
      <c r="L233" s="31">
        <v>0.7</v>
      </c>
      <c r="M233" s="31">
        <v>8.14</v>
      </c>
      <c r="N233" s="32">
        <v>0.497</v>
      </c>
      <c r="O233" s="31">
        <v>0.45486018518518523</v>
      </c>
      <c r="P233" s="32">
        <v>2.7772175925925922E-2</v>
      </c>
      <c r="Q233" s="25"/>
      <c r="R233" s="24"/>
      <c r="S233" s="24"/>
      <c r="T233" s="24"/>
    </row>
    <row r="234" spans="1:24" x14ac:dyDescent="0.25">
      <c r="A234" s="28" t="s">
        <v>23</v>
      </c>
      <c r="B234" s="29">
        <v>2015</v>
      </c>
      <c r="C234" s="30">
        <v>42584</v>
      </c>
      <c r="D234" s="29">
        <v>2237</v>
      </c>
      <c r="E234" s="29">
        <v>6178</v>
      </c>
      <c r="F234" s="28" t="s">
        <v>20</v>
      </c>
      <c r="G234" s="28" t="s">
        <v>42</v>
      </c>
      <c r="H234" s="28" t="s">
        <v>18</v>
      </c>
      <c r="I234" s="29">
        <v>2015</v>
      </c>
      <c r="J234" s="29">
        <v>1020</v>
      </c>
      <c r="K234" s="29">
        <v>71</v>
      </c>
      <c r="L234" s="31">
        <v>0.7</v>
      </c>
      <c r="M234" s="31">
        <v>2.74</v>
      </c>
      <c r="N234" s="32">
        <v>8.0000000000000002E-3</v>
      </c>
      <c r="O234" s="31">
        <v>0.15311018518518518</v>
      </c>
      <c r="P234" s="32">
        <v>4.4703703703703702E-4</v>
      </c>
      <c r="Q234" s="25">
        <f>O233-O234</f>
        <v>0.30175000000000007</v>
      </c>
      <c r="R234" s="24">
        <f>P233-P234</f>
        <v>2.7325138888888885E-2</v>
      </c>
      <c r="S234" s="38">
        <f>Q234/365</f>
        <v>8.2671232876712351E-4</v>
      </c>
      <c r="T234" s="38">
        <f>R234/365</f>
        <v>7.486339421613393E-5</v>
      </c>
      <c r="U234" s="38">
        <f>T234*0.92</f>
        <v>6.8874322678843218E-5</v>
      </c>
      <c r="V234" s="25">
        <f>LOOKUP(H234,'Load Factor Adjustment'!$A$32:$A$36,'Load Factor Adjustment'!$D$32:$D$36)</f>
        <v>0.68571428571428572</v>
      </c>
      <c r="W234" s="38">
        <f>S234*V234</f>
        <v>5.6688845401174181E-4</v>
      </c>
      <c r="X234" s="38">
        <f>U234*V234</f>
        <v>4.7228106979778208E-5</v>
      </c>
    </row>
    <row r="235" spans="1:24" x14ac:dyDescent="0.25">
      <c r="A235" s="7" t="s">
        <v>23</v>
      </c>
      <c r="B235" s="29">
        <v>2015</v>
      </c>
      <c r="C235" s="30"/>
      <c r="D235" s="29">
        <v>2238</v>
      </c>
      <c r="E235" s="29">
        <v>6175</v>
      </c>
      <c r="F235" s="7" t="s">
        <v>17</v>
      </c>
      <c r="G235" s="7" t="s">
        <v>32</v>
      </c>
      <c r="H235" s="7" t="s">
        <v>18</v>
      </c>
      <c r="I235" s="29">
        <v>1996</v>
      </c>
      <c r="J235" s="29">
        <v>800</v>
      </c>
      <c r="K235" s="29">
        <v>100</v>
      </c>
      <c r="L235" s="31">
        <v>0.7</v>
      </c>
      <c r="M235" s="31">
        <v>6.54</v>
      </c>
      <c r="N235" s="32">
        <v>0.52200000000000002</v>
      </c>
      <c r="O235" s="31">
        <v>0.40370370370370373</v>
      </c>
      <c r="P235" s="32">
        <v>3.2222222222222222E-2</v>
      </c>
      <c r="Q235" s="25"/>
      <c r="R235" s="24"/>
      <c r="S235" s="24"/>
      <c r="T235" s="24"/>
    </row>
    <row r="236" spans="1:24" x14ac:dyDescent="0.25">
      <c r="A236" s="7" t="s">
        <v>23</v>
      </c>
      <c r="B236" s="29">
        <v>2015</v>
      </c>
      <c r="C236" s="30">
        <v>42529</v>
      </c>
      <c r="D236" s="29">
        <v>2238</v>
      </c>
      <c r="E236" s="29">
        <v>6176</v>
      </c>
      <c r="F236" s="7" t="s">
        <v>20</v>
      </c>
      <c r="G236" s="7" t="s">
        <v>42</v>
      </c>
      <c r="H236" s="7" t="s">
        <v>18</v>
      </c>
      <c r="I236" s="29">
        <v>2016</v>
      </c>
      <c r="J236" s="29">
        <v>800</v>
      </c>
      <c r="K236" s="29">
        <v>120</v>
      </c>
      <c r="L236" s="31">
        <v>0.7</v>
      </c>
      <c r="M236" s="31">
        <v>0.26</v>
      </c>
      <c r="N236" s="32">
        <v>8.0000000000000002E-3</v>
      </c>
      <c r="O236" s="31">
        <v>1.9259259259259261E-2</v>
      </c>
      <c r="P236" s="32">
        <v>5.9259259259259248E-4</v>
      </c>
      <c r="Q236" s="25">
        <f>O235-O236</f>
        <v>0.38444444444444448</v>
      </c>
      <c r="R236" s="24">
        <f>P235-P236</f>
        <v>3.1629629629629633E-2</v>
      </c>
      <c r="S236" s="38">
        <f>Q236/365</f>
        <v>1.0532724505327247E-3</v>
      </c>
      <c r="T236" s="38">
        <f>R236/365</f>
        <v>8.665651953323187E-5</v>
      </c>
      <c r="U236" s="38">
        <f>T236*0.92</f>
        <v>7.9723997970573322E-5</v>
      </c>
      <c r="V236" s="25">
        <f>LOOKUP(H236,'Load Factor Adjustment'!$A$32:$A$36,'Load Factor Adjustment'!$D$32:$D$36)</f>
        <v>0.68571428571428572</v>
      </c>
      <c r="W236" s="38">
        <f>S236*V236</f>
        <v>7.2224396607958267E-4</v>
      </c>
      <c r="X236" s="38">
        <f>U236*V236</f>
        <v>5.466788432267885E-5</v>
      </c>
    </row>
    <row r="237" spans="1:24" x14ac:dyDescent="0.25">
      <c r="A237" s="28" t="s">
        <v>23</v>
      </c>
      <c r="B237" s="29">
        <v>2015</v>
      </c>
      <c r="C237" s="30"/>
      <c r="D237" s="29">
        <v>2239</v>
      </c>
      <c r="E237" s="29">
        <v>6172</v>
      </c>
      <c r="F237" s="28" t="s">
        <v>17</v>
      </c>
      <c r="G237" s="28" t="s">
        <v>19</v>
      </c>
      <c r="H237" s="28" t="s">
        <v>18</v>
      </c>
      <c r="I237" s="29">
        <v>1982</v>
      </c>
      <c r="J237" s="29">
        <v>300</v>
      </c>
      <c r="K237" s="29">
        <v>63</v>
      </c>
      <c r="L237" s="31">
        <v>0.7</v>
      </c>
      <c r="M237" s="31">
        <v>12.09</v>
      </c>
      <c r="N237" s="32">
        <v>0.60499999999999998</v>
      </c>
      <c r="O237" s="31">
        <v>0.17631249999999998</v>
      </c>
      <c r="P237" s="32">
        <v>8.8229166666666664E-3</v>
      </c>
      <c r="Q237" s="25"/>
      <c r="R237" s="24"/>
      <c r="S237" s="24"/>
      <c r="T237" s="24"/>
    </row>
    <row r="238" spans="1:24" x14ac:dyDescent="0.25">
      <c r="A238" s="28" t="s">
        <v>23</v>
      </c>
      <c r="B238" s="29">
        <v>2015</v>
      </c>
      <c r="C238" s="30">
        <v>42507</v>
      </c>
      <c r="D238" s="29">
        <v>2239</v>
      </c>
      <c r="E238" s="29">
        <v>6173</v>
      </c>
      <c r="F238" s="28" t="s">
        <v>20</v>
      </c>
      <c r="G238" s="28" t="s">
        <v>42</v>
      </c>
      <c r="H238" s="28" t="s">
        <v>18</v>
      </c>
      <c r="I238" s="29">
        <v>2015</v>
      </c>
      <c r="J238" s="29">
        <v>300</v>
      </c>
      <c r="K238" s="29">
        <v>71</v>
      </c>
      <c r="L238" s="31">
        <v>0.7</v>
      </c>
      <c r="M238" s="31">
        <v>2.74</v>
      </c>
      <c r="N238" s="32">
        <v>8.0000000000000002E-3</v>
      </c>
      <c r="O238" s="31">
        <v>4.503240740740741E-2</v>
      </c>
      <c r="P238" s="32">
        <v>1.3148148148148147E-4</v>
      </c>
      <c r="Q238" s="25">
        <f>O237-O238</f>
        <v>0.13128009259259257</v>
      </c>
      <c r="R238" s="24">
        <f>P237-P238</f>
        <v>8.6914351851851857E-3</v>
      </c>
      <c r="S238" s="38">
        <f>Q238/365</f>
        <v>3.5967148655504814E-4</v>
      </c>
      <c r="T238" s="38">
        <f>R238/365</f>
        <v>2.381215119228818E-5</v>
      </c>
      <c r="U238" s="38">
        <f>T238*0.92</f>
        <v>2.1907179096905125E-5</v>
      </c>
      <c r="V238" s="25">
        <f>LOOKUP(H238,'Load Factor Adjustment'!$A$32:$A$36,'Load Factor Adjustment'!$D$32:$D$36)</f>
        <v>0.68571428571428572</v>
      </c>
      <c r="W238" s="38">
        <f>S238*V238</f>
        <v>2.4663187649489015E-4</v>
      </c>
      <c r="X238" s="38">
        <f>U238*V238</f>
        <v>1.5022065666449228E-5</v>
      </c>
    </row>
    <row r="239" spans="1:24" x14ac:dyDescent="0.25">
      <c r="A239" s="28" t="s">
        <v>23</v>
      </c>
      <c r="B239" s="29">
        <v>2015</v>
      </c>
      <c r="C239" s="30"/>
      <c r="D239" s="29">
        <v>2240</v>
      </c>
      <c r="E239" s="29">
        <v>6170</v>
      </c>
      <c r="F239" s="28" t="s">
        <v>17</v>
      </c>
      <c r="G239" s="28" t="s">
        <v>19</v>
      </c>
      <c r="H239" s="28" t="s">
        <v>18</v>
      </c>
      <c r="I239" s="29">
        <v>1987</v>
      </c>
      <c r="J239" s="29">
        <v>700</v>
      </c>
      <c r="K239" s="29">
        <v>97</v>
      </c>
      <c r="L239" s="31">
        <v>0.7</v>
      </c>
      <c r="M239" s="31">
        <v>12.09</v>
      </c>
      <c r="N239" s="32">
        <v>0.60499999999999998</v>
      </c>
      <c r="O239" s="31">
        <v>0.63341898148148146</v>
      </c>
      <c r="P239" s="32">
        <v>3.1697145061728389E-2</v>
      </c>
      <c r="Q239" s="25"/>
      <c r="R239" s="24"/>
      <c r="S239" s="24"/>
      <c r="T239" s="24"/>
    </row>
    <row r="240" spans="1:24" x14ac:dyDescent="0.25">
      <c r="A240" s="28" t="s">
        <v>23</v>
      </c>
      <c r="B240" s="29">
        <v>2015</v>
      </c>
      <c r="C240" s="30">
        <v>42509</v>
      </c>
      <c r="D240" s="29">
        <v>2240</v>
      </c>
      <c r="E240" s="29">
        <v>6171</v>
      </c>
      <c r="F240" s="28" t="s">
        <v>20</v>
      </c>
      <c r="G240" s="28" t="s">
        <v>42</v>
      </c>
      <c r="H240" s="28" t="s">
        <v>18</v>
      </c>
      <c r="I240" s="29">
        <v>2016</v>
      </c>
      <c r="J240" s="29">
        <v>700</v>
      </c>
      <c r="K240" s="29">
        <v>110</v>
      </c>
      <c r="L240" s="31">
        <v>0.7</v>
      </c>
      <c r="M240" s="31">
        <v>0.26</v>
      </c>
      <c r="N240" s="32">
        <v>8.0000000000000002E-3</v>
      </c>
      <c r="O240" s="31">
        <v>1.544753086419753E-2</v>
      </c>
      <c r="P240" s="32">
        <v>4.7530864197530871E-4</v>
      </c>
      <c r="Q240" s="25">
        <f>O239-O240</f>
        <v>0.61797145061728398</v>
      </c>
      <c r="R240" s="24">
        <f>P239-P240</f>
        <v>3.1221836419753079E-2</v>
      </c>
      <c r="S240" s="38">
        <f>Q240/365</f>
        <v>1.6930724674446137E-3</v>
      </c>
      <c r="T240" s="38">
        <f>R240/365</f>
        <v>8.5539277862337206E-5</v>
      </c>
      <c r="U240" s="38">
        <f>T240*0.92</f>
        <v>7.8696135633350234E-5</v>
      </c>
      <c r="V240" s="25">
        <f>LOOKUP(H240,'Load Factor Adjustment'!$A$32:$A$36,'Load Factor Adjustment'!$D$32:$D$36)</f>
        <v>0.68571428571428572</v>
      </c>
      <c r="W240" s="38">
        <f>S240*V240</f>
        <v>1.1609639776763065E-3</v>
      </c>
      <c r="X240" s="38">
        <f>U240*V240</f>
        <v>5.3963064434297306E-5</v>
      </c>
    </row>
    <row r="241" spans="1:24" x14ac:dyDescent="0.25">
      <c r="A241" s="28" t="s">
        <v>23</v>
      </c>
      <c r="B241" s="29">
        <v>2015</v>
      </c>
      <c r="C241" s="30"/>
      <c r="D241" s="29">
        <v>2241</v>
      </c>
      <c r="E241" s="29">
        <v>6168</v>
      </c>
      <c r="F241" s="28" t="s">
        <v>17</v>
      </c>
      <c r="G241" s="28" t="s">
        <v>19</v>
      </c>
      <c r="H241" s="28" t="s">
        <v>18</v>
      </c>
      <c r="I241" s="29">
        <v>1987</v>
      </c>
      <c r="J241" s="29">
        <v>700</v>
      </c>
      <c r="K241" s="29">
        <v>97</v>
      </c>
      <c r="L241" s="31">
        <v>0.7</v>
      </c>
      <c r="M241" s="31">
        <v>12.09</v>
      </c>
      <c r="N241" s="32">
        <v>0.60499999999999998</v>
      </c>
      <c r="O241" s="31">
        <v>0.63341898148148146</v>
      </c>
      <c r="P241" s="32">
        <v>3.1697145061728389E-2</v>
      </c>
      <c r="Q241" s="25"/>
      <c r="R241" s="24"/>
      <c r="S241" s="24"/>
      <c r="T241" s="24"/>
    </row>
    <row r="242" spans="1:24" x14ac:dyDescent="0.25">
      <c r="A242" s="28" t="s">
        <v>23</v>
      </c>
      <c r="B242" s="29">
        <v>2015</v>
      </c>
      <c r="C242" s="30">
        <v>42509</v>
      </c>
      <c r="D242" s="29">
        <v>2241</v>
      </c>
      <c r="E242" s="29">
        <v>6169</v>
      </c>
      <c r="F242" s="28" t="s">
        <v>20</v>
      </c>
      <c r="G242" s="28" t="s">
        <v>42</v>
      </c>
      <c r="H242" s="28" t="s">
        <v>18</v>
      </c>
      <c r="I242" s="29">
        <v>2016</v>
      </c>
      <c r="J242" s="29">
        <v>700</v>
      </c>
      <c r="K242" s="29">
        <v>110</v>
      </c>
      <c r="L242" s="31">
        <v>0.7</v>
      </c>
      <c r="M242" s="31">
        <v>0.26</v>
      </c>
      <c r="N242" s="32">
        <v>8.0000000000000002E-3</v>
      </c>
      <c r="O242" s="31">
        <v>1.544753086419753E-2</v>
      </c>
      <c r="P242" s="32">
        <v>4.7530864197530871E-4</v>
      </c>
      <c r="Q242" s="25">
        <f>O241-O242</f>
        <v>0.61797145061728398</v>
      </c>
      <c r="R242" s="24">
        <f>P241-P242</f>
        <v>3.1221836419753079E-2</v>
      </c>
      <c r="S242" s="38">
        <f>Q242/365</f>
        <v>1.6930724674446137E-3</v>
      </c>
      <c r="T242" s="38">
        <f>R242/365</f>
        <v>8.5539277862337206E-5</v>
      </c>
      <c r="U242" s="38">
        <f>T242*0.92</f>
        <v>7.8696135633350234E-5</v>
      </c>
      <c r="V242" s="25">
        <f>LOOKUP(H242,'Load Factor Adjustment'!$A$32:$A$36,'Load Factor Adjustment'!$D$32:$D$36)</f>
        <v>0.68571428571428572</v>
      </c>
      <c r="W242" s="38">
        <f>S242*V242</f>
        <v>1.1609639776763065E-3</v>
      </c>
      <c r="X242" s="38">
        <f>U242*V242</f>
        <v>5.3963064434297306E-5</v>
      </c>
    </row>
    <row r="243" spans="1:24" x14ac:dyDescent="0.25">
      <c r="A243" s="28" t="s">
        <v>23</v>
      </c>
      <c r="B243" s="29">
        <v>2015</v>
      </c>
      <c r="C243" s="30"/>
      <c r="D243" s="29">
        <v>2242</v>
      </c>
      <c r="E243" s="29">
        <v>6164</v>
      </c>
      <c r="F243" s="28" t="s">
        <v>17</v>
      </c>
      <c r="G243" s="28" t="s">
        <v>19</v>
      </c>
      <c r="H243" s="28" t="s">
        <v>18</v>
      </c>
      <c r="I243" s="29">
        <v>1993</v>
      </c>
      <c r="J243" s="29">
        <v>300</v>
      </c>
      <c r="K243" s="29">
        <v>81</v>
      </c>
      <c r="L243" s="31">
        <v>0.7</v>
      </c>
      <c r="M243" s="31">
        <v>8.14</v>
      </c>
      <c r="N243" s="32">
        <v>0.497</v>
      </c>
      <c r="O243" s="31">
        <v>0.15262499999999998</v>
      </c>
      <c r="P243" s="32">
        <v>9.3187499999999989E-3</v>
      </c>
      <c r="Q243" s="25"/>
      <c r="R243" s="24"/>
      <c r="S243" s="24"/>
      <c r="T243" s="24"/>
    </row>
    <row r="244" spans="1:24" x14ac:dyDescent="0.25">
      <c r="A244" s="28" t="s">
        <v>23</v>
      </c>
      <c r="B244" s="29">
        <v>2015</v>
      </c>
      <c r="C244" s="30">
        <v>42584</v>
      </c>
      <c r="D244" s="29">
        <v>2242</v>
      </c>
      <c r="E244" s="29">
        <v>6167</v>
      </c>
      <c r="F244" s="28" t="s">
        <v>20</v>
      </c>
      <c r="G244" s="28" t="s">
        <v>42</v>
      </c>
      <c r="H244" s="28" t="s">
        <v>18</v>
      </c>
      <c r="I244" s="29">
        <v>2014</v>
      </c>
      <c r="J244" s="29">
        <v>300</v>
      </c>
      <c r="K244" s="29">
        <v>100</v>
      </c>
      <c r="L244" s="31">
        <v>0.7</v>
      </c>
      <c r="M244" s="31">
        <v>0.26</v>
      </c>
      <c r="N244" s="32">
        <v>8.0000000000000002E-3</v>
      </c>
      <c r="O244" s="31">
        <v>6.0185185185185185E-3</v>
      </c>
      <c r="P244" s="32">
        <v>1.8518518518518518E-4</v>
      </c>
      <c r="Q244" s="25">
        <f>O243-O244</f>
        <v>0.14660648148148148</v>
      </c>
      <c r="R244" s="24">
        <f>P243-P244</f>
        <v>9.1335648148148131E-3</v>
      </c>
      <c r="S244" s="38">
        <f>Q244/365</f>
        <v>4.0166159309994924E-4</v>
      </c>
      <c r="T244" s="38">
        <f>R244/365</f>
        <v>2.502346524606798E-5</v>
      </c>
      <c r="U244" s="38">
        <f>T244*0.92</f>
        <v>2.3021588026382542E-5</v>
      </c>
      <c r="V244" s="25">
        <f>LOOKUP(H244,'Load Factor Adjustment'!$A$32:$A$36,'Load Factor Adjustment'!$D$32:$D$36)</f>
        <v>0.68571428571428572</v>
      </c>
      <c r="W244" s="38">
        <f>S244*V244</f>
        <v>2.7542509241139379E-4</v>
      </c>
      <c r="X244" s="38">
        <f>U244*V244</f>
        <v>1.5786231789519457E-5</v>
      </c>
    </row>
    <row r="245" spans="1:24" x14ac:dyDescent="0.25">
      <c r="A245" s="28" t="s">
        <v>23</v>
      </c>
      <c r="B245" s="29">
        <v>2015</v>
      </c>
      <c r="C245" s="30"/>
      <c r="D245" s="29">
        <v>2243</v>
      </c>
      <c r="E245" s="29">
        <v>6191</v>
      </c>
      <c r="F245" s="28" t="s">
        <v>17</v>
      </c>
      <c r="G245" s="28" t="s">
        <v>19</v>
      </c>
      <c r="H245" s="28" t="s">
        <v>18</v>
      </c>
      <c r="I245" s="29">
        <v>1995</v>
      </c>
      <c r="J245" s="29">
        <v>450</v>
      </c>
      <c r="K245" s="29">
        <v>97</v>
      </c>
      <c r="L245" s="31">
        <v>0.7</v>
      </c>
      <c r="M245" s="31">
        <v>8.14</v>
      </c>
      <c r="N245" s="32">
        <v>0.497</v>
      </c>
      <c r="O245" s="31">
        <v>0.27415972222222224</v>
      </c>
      <c r="P245" s="32">
        <v>1.6739236111111111E-2</v>
      </c>
      <c r="Q245" s="25"/>
      <c r="R245" s="24"/>
      <c r="S245" s="24"/>
      <c r="T245" s="24"/>
    </row>
    <row r="246" spans="1:24" x14ac:dyDescent="0.25">
      <c r="A246" s="28" t="s">
        <v>23</v>
      </c>
      <c r="B246" s="29">
        <v>2015</v>
      </c>
      <c r="C246" s="30">
        <v>42620</v>
      </c>
      <c r="D246" s="29">
        <v>2243</v>
      </c>
      <c r="E246" s="29">
        <v>6192</v>
      </c>
      <c r="F246" s="28" t="s">
        <v>20</v>
      </c>
      <c r="G246" s="28" t="s">
        <v>42</v>
      </c>
      <c r="H246" s="28" t="s">
        <v>18</v>
      </c>
      <c r="I246" s="29">
        <v>2016</v>
      </c>
      <c r="J246" s="29">
        <v>450</v>
      </c>
      <c r="K246" s="29">
        <v>100</v>
      </c>
      <c r="L246" s="31">
        <v>0.7</v>
      </c>
      <c r="M246" s="31">
        <v>0.26</v>
      </c>
      <c r="N246" s="32">
        <v>8.0000000000000002E-3</v>
      </c>
      <c r="O246" s="31">
        <v>9.0277777777777769E-3</v>
      </c>
      <c r="P246" s="32">
        <v>2.7777777777777772E-4</v>
      </c>
      <c r="Q246" s="25">
        <f>O245-O246</f>
        <v>0.26513194444444443</v>
      </c>
      <c r="R246" s="24">
        <f>P245-P246</f>
        <v>1.6461458333333335E-2</v>
      </c>
      <c r="S246" s="38">
        <f>Q246/365</f>
        <v>7.2638888888888883E-4</v>
      </c>
      <c r="T246" s="38">
        <f>R246/365</f>
        <v>4.5099885844748863E-5</v>
      </c>
      <c r="U246" s="38">
        <f>T246*0.92</f>
        <v>4.1491894977168953E-5</v>
      </c>
      <c r="V246" s="25">
        <f>LOOKUP(H246,'Load Factor Adjustment'!$A$32:$A$36,'Load Factor Adjustment'!$D$32:$D$36)</f>
        <v>0.68571428571428572</v>
      </c>
      <c r="W246" s="38">
        <f>S246*V246</f>
        <v>4.9809523809523802E-4</v>
      </c>
      <c r="X246" s="38">
        <f>U246*V246</f>
        <v>2.845158512720157E-5</v>
      </c>
    </row>
    <row r="247" spans="1:24" x14ac:dyDescent="0.25">
      <c r="A247" s="28" t="s">
        <v>23</v>
      </c>
      <c r="B247" s="29">
        <v>2015</v>
      </c>
      <c r="C247" s="30"/>
      <c r="D247" s="29">
        <v>2244</v>
      </c>
      <c r="E247" s="29">
        <v>6189</v>
      </c>
      <c r="F247" s="28" t="s">
        <v>17</v>
      </c>
      <c r="G247" s="28" t="s">
        <v>19</v>
      </c>
      <c r="H247" s="28" t="s">
        <v>18</v>
      </c>
      <c r="I247" s="29">
        <v>1964</v>
      </c>
      <c r="J247" s="29">
        <v>250</v>
      </c>
      <c r="K247" s="29">
        <v>76</v>
      </c>
      <c r="L247" s="31">
        <v>0.7</v>
      </c>
      <c r="M247" s="31">
        <v>12.09</v>
      </c>
      <c r="N247" s="32">
        <v>0.60499999999999998</v>
      </c>
      <c r="O247" s="31">
        <v>0.17724537037037036</v>
      </c>
      <c r="P247" s="32">
        <v>8.8695987654320973E-3</v>
      </c>
      <c r="Q247" s="25"/>
      <c r="R247" s="24"/>
      <c r="S247" s="24"/>
      <c r="T247" s="24"/>
    </row>
    <row r="248" spans="1:24" x14ac:dyDescent="0.25">
      <c r="A248" s="28" t="s">
        <v>23</v>
      </c>
      <c r="B248" s="29">
        <v>2015</v>
      </c>
      <c r="C248" s="30">
        <v>42506</v>
      </c>
      <c r="D248" s="29">
        <v>2244</v>
      </c>
      <c r="E248" s="29">
        <v>6190</v>
      </c>
      <c r="F248" s="28" t="s">
        <v>20</v>
      </c>
      <c r="G248" s="28" t="s">
        <v>42</v>
      </c>
      <c r="H248" s="28" t="s">
        <v>18</v>
      </c>
      <c r="I248" s="29">
        <v>2015</v>
      </c>
      <c r="J248" s="29">
        <v>250</v>
      </c>
      <c r="K248" s="29">
        <v>71</v>
      </c>
      <c r="L248" s="31">
        <v>0.7</v>
      </c>
      <c r="M248" s="31">
        <v>2.74</v>
      </c>
      <c r="N248" s="32">
        <v>8.0000000000000002E-3</v>
      </c>
      <c r="O248" s="31">
        <v>3.7527006172839508E-2</v>
      </c>
      <c r="P248" s="32">
        <v>1.0956790123456789E-4</v>
      </c>
      <c r="Q248" s="25">
        <f>O247-O248</f>
        <v>0.13971836419753086</v>
      </c>
      <c r="R248" s="24">
        <f>P247-P248</f>
        <v>8.7600308641975298E-3</v>
      </c>
      <c r="S248" s="38">
        <f>Q248/365</f>
        <v>3.8279003889734486E-4</v>
      </c>
      <c r="T248" s="38">
        <f>R248/365</f>
        <v>2.4000084559445286E-5</v>
      </c>
      <c r="U248" s="38">
        <f>T248*0.92</f>
        <v>2.2080077794689665E-5</v>
      </c>
      <c r="V248" s="25">
        <f>LOOKUP(H248,'Load Factor Adjustment'!$A$32:$A$36,'Load Factor Adjustment'!$D$32:$D$36)</f>
        <v>0.68571428571428572</v>
      </c>
      <c r="W248" s="38">
        <f>S248*V248</f>
        <v>2.6248459810103647E-4</v>
      </c>
      <c r="X248" s="38">
        <f>U248*V248</f>
        <v>1.5140624773501484E-5</v>
      </c>
    </row>
  </sheetData>
  <autoFilter ref="A1:X24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2"/>
  <sheetViews>
    <sheetView zoomScale="80" zoomScaleNormal="80" workbookViewId="0"/>
  </sheetViews>
  <sheetFormatPr defaultRowHeight="15" x14ac:dyDescent="0.25"/>
  <cols>
    <col min="1" max="1" width="11.85546875" bestFit="1" customWidth="1"/>
    <col min="2" max="2" width="14.85546875" bestFit="1" customWidth="1"/>
    <col min="3" max="3" width="17.7109375" bestFit="1" customWidth="1"/>
    <col min="4" max="4" width="19.42578125" bestFit="1" customWidth="1"/>
    <col min="5" max="5" width="13.42578125" bestFit="1" customWidth="1"/>
    <col min="6" max="6" width="17.42578125" bestFit="1" customWidth="1"/>
    <col min="7" max="7" width="20.7109375" bestFit="1" customWidth="1"/>
    <col min="8" max="8" width="23.7109375" bestFit="1" customWidth="1"/>
    <col min="9" max="9" width="14.28515625" bestFit="1" customWidth="1"/>
    <col min="10" max="10" width="24" bestFit="1" customWidth="1"/>
    <col min="11" max="11" width="16.42578125" bestFit="1" customWidth="1"/>
    <col min="12" max="12" width="15.140625" bestFit="1" customWidth="1"/>
    <col min="13" max="13" width="12.140625" bestFit="1" customWidth="1"/>
    <col min="14" max="14" width="13.28515625" bestFit="1" customWidth="1"/>
    <col min="15" max="15" width="17.140625" bestFit="1" customWidth="1"/>
    <col min="16" max="16" width="18.42578125" bestFit="1" customWidth="1"/>
    <col min="17" max="17" width="22.5703125" bestFit="1" customWidth="1"/>
    <col min="18" max="18" width="23.7109375" bestFit="1" customWidth="1"/>
    <col min="19" max="19" width="22.7109375" bestFit="1" customWidth="1"/>
    <col min="20" max="20" width="23.85546875" bestFit="1" customWidth="1"/>
    <col min="21" max="21" width="21.85546875" bestFit="1" customWidth="1"/>
    <col min="22" max="22" width="26.85546875" bestFit="1" customWidth="1"/>
    <col min="23" max="23" width="27.5703125" bestFit="1" customWidth="1"/>
    <col min="24" max="24" width="29.28515625" bestFit="1" customWidth="1"/>
  </cols>
  <sheetData>
    <row r="1" spans="1:24" x14ac:dyDescent="0.25">
      <c r="A1" s="12" t="s">
        <v>2</v>
      </c>
      <c r="B1" s="12" t="s">
        <v>46</v>
      </c>
      <c r="C1" s="33" t="s">
        <v>3</v>
      </c>
      <c r="D1" s="12" t="s">
        <v>1</v>
      </c>
      <c r="E1" s="12" t="s">
        <v>4</v>
      </c>
      <c r="F1" s="12" t="s">
        <v>5</v>
      </c>
      <c r="G1" s="12" t="s">
        <v>8</v>
      </c>
      <c r="H1" s="12" t="s">
        <v>6</v>
      </c>
      <c r="I1" s="12" t="s">
        <v>7</v>
      </c>
      <c r="J1" s="12" t="s">
        <v>9</v>
      </c>
      <c r="K1" s="12" t="s">
        <v>10</v>
      </c>
      <c r="L1" s="16" t="s">
        <v>11</v>
      </c>
      <c r="M1" s="26" t="s">
        <v>12</v>
      </c>
      <c r="N1" s="27" t="s">
        <v>14</v>
      </c>
      <c r="O1" s="4" t="s">
        <v>73</v>
      </c>
      <c r="P1" s="5" t="s">
        <v>74</v>
      </c>
      <c r="Q1" s="2" t="s">
        <v>63</v>
      </c>
      <c r="R1" s="2" t="s">
        <v>64</v>
      </c>
      <c r="S1" s="2" t="s">
        <v>66</v>
      </c>
      <c r="T1" s="2" t="s">
        <v>65</v>
      </c>
      <c r="U1" s="2" t="s">
        <v>82</v>
      </c>
      <c r="V1" s="2" t="s">
        <v>69</v>
      </c>
      <c r="W1" s="2" t="s">
        <v>68</v>
      </c>
      <c r="X1" s="2" t="s">
        <v>67</v>
      </c>
    </row>
    <row r="2" spans="1:24" x14ac:dyDescent="0.25">
      <c r="A2" s="28" t="s">
        <v>26</v>
      </c>
      <c r="B2" s="29">
        <v>2014</v>
      </c>
      <c r="C2" s="34">
        <v>42010</v>
      </c>
      <c r="D2" s="29">
        <v>1664</v>
      </c>
      <c r="E2" s="29">
        <v>4698</v>
      </c>
      <c r="F2" s="28" t="s">
        <v>17</v>
      </c>
      <c r="G2" s="28" t="s">
        <v>19</v>
      </c>
      <c r="H2" s="28" t="s">
        <v>18</v>
      </c>
      <c r="I2" s="29">
        <v>1978</v>
      </c>
      <c r="J2" s="29">
        <v>2000</v>
      </c>
      <c r="K2" s="29">
        <v>300</v>
      </c>
      <c r="L2" s="31">
        <v>0.7</v>
      </c>
      <c r="M2" s="31">
        <v>11.16</v>
      </c>
      <c r="N2" s="32">
        <v>0.39600000000000002</v>
      </c>
      <c r="O2" s="9">
        <v>5.166666666666667</v>
      </c>
      <c r="P2" s="11">
        <v>0.18333333333333332</v>
      </c>
      <c r="Q2" s="25"/>
      <c r="R2" s="24"/>
    </row>
    <row r="3" spans="1:24" x14ac:dyDescent="0.25">
      <c r="A3" s="28" t="s">
        <v>26</v>
      </c>
      <c r="B3" s="29">
        <v>2014</v>
      </c>
      <c r="C3" s="34">
        <v>42010</v>
      </c>
      <c r="D3" s="29">
        <v>1664</v>
      </c>
      <c r="E3" s="29">
        <v>4699</v>
      </c>
      <c r="F3" s="28" t="s">
        <v>20</v>
      </c>
      <c r="G3" s="28" t="s">
        <v>33</v>
      </c>
      <c r="H3" s="28" t="s">
        <v>18</v>
      </c>
      <c r="I3" s="29">
        <v>2013</v>
      </c>
      <c r="J3" s="29">
        <v>2000</v>
      </c>
      <c r="K3" s="29">
        <v>115</v>
      </c>
      <c r="L3" s="31">
        <v>0.7</v>
      </c>
      <c r="M3" s="31">
        <v>2.15</v>
      </c>
      <c r="N3" s="32">
        <v>8.0000000000000002E-3</v>
      </c>
      <c r="O3" s="9">
        <v>0.38155864197530864</v>
      </c>
      <c r="P3" s="11">
        <v>1.419753086419753E-3</v>
      </c>
      <c r="Q3" s="25">
        <f>O2-O3</f>
        <v>4.7851080246913584</v>
      </c>
      <c r="R3" s="24">
        <f>P2-P3</f>
        <v>0.18191358024691356</v>
      </c>
      <c r="S3" s="38">
        <f>Q3/365</f>
        <v>1.3109884999154407E-2</v>
      </c>
      <c r="T3" s="38">
        <f>R3/365</f>
        <v>4.9839337053948925E-4</v>
      </c>
      <c r="U3" s="38">
        <f>T3*0.92</f>
        <v>4.5852190089633012E-4</v>
      </c>
      <c r="V3" s="25">
        <f>LOOKUP(H3,'Load Factor Adjustment'!$A$40:$A$46,'Load Factor Adjustment'!$D$40:$D$46)</f>
        <v>0.68571428571428572</v>
      </c>
      <c r="W3" s="38">
        <f>S3*V3</f>
        <v>8.9896354279915928E-3</v>
      </c>
      <c r="X3" s="38">
        <f>U3*V3</f>
        <v>3.1441501775748349E-4</v>
      </c>
    </row>
    <row r="4" spans="1:24" x14ac:dyDescent="0.25">
      <c r="A4" s="28" t="s">
        <v>26</v>
      </c>
      <c r="B4" s="29">
        <v>2014</v>
      </c>
      <c r="C4" s="34">
        <v>42010</v>
      </c>
      <c r="D4" s="29">
        <v>1665</v>
      </c>
      <c r="E4" s="29">
        <v>4696</v>
      </c>
      <c r="F4" s="28" t="s">
        <v>17</v>
      </c>
      <c r="G4" s="28" t="s">
        <v>19</v>
      </c>
      <c r="H4" s="28" t="s">
        <v>18</v>
      </c>
      <c r="I4" s="29">
        <v>1979</v>
      </c>
      <c r="J4" s="29">
        <v>2100</v>
      </c>
      <c r="K4" s="29">
        <v>216</v>
      </c>
      <c r="L4" s="31">
        <v>0.7</v>
      </c>
      <c r="M4" s="31">
        <v>11.16</v>
      </c>
      <c r="N4" s="32">
        <v>0.39600000000000002</v>
      </c>
      <c r="O4" s="9">
        <v>3.9059999999999997</v>
      </c>
      <c r="P4" s="11">
        <v>0.1386</v>
      </c>
      <c r="Q4" s="25"/>
      <c r="R4" s="24"/>
    </row>
    <row r="5" spans="1:24" x14ac:dyDescent="0.25">
      <c r="A5" s="28" t="s">
        <v>26</v>
      </c>
      <c r="B5" s="29">
        <v>2014</v>
      </c>
      <c r="C5" s="34">
        <v>42010</v>
      </c>
      <c r="D5" s="29">
        <v>1665</v>
      </c>
      <c r="E5" s="29">
        <v>4697</v>
      </c>
      <c r="F5" s="28" t="s">
        <v>20</v>
      </c>
      <c r="G5" s="28" t="s">
        <v>33</v>
      </c>
      <c r="H5" s="28" t="s">
        <v>18</v>
      </c>
      <c r="I5" s="29">
        <v>2103</v>
      </c>
      <c r="J5" s="29">
        <v>2100</v>
      </c>
      <c r="K5" s="29">
        <v>115</v>
      </c>
      <c r="L5" s="31">
        <v>0.7</v>
      </c>
      <c r="M5" s="31">
        <v>2.15</v>
      </c>
      <c r="N5" s="32">
        <v>8.0000000000000002E-3</v>
      </c>
      <c r="O5" s="9">
        <v>0.40063657407407405</v>
      </c>
      <c r="P5" s="11">
        <v>1.4907407407407406E-3</v>
      </c>
      <c r="Q5" s="25">
        <f>O4-O5</f>
        <v>3.5053634259259256</v>
      </c>
      <c r="R5" s="24">
        <f>P4-P5</f>
        <v>0.13710925925925926</v>
      </c>
      <c r="S5" s="38">
        <f>Q5/365</f>
        <v>9.603735413495686E-3</v>
      </c>
      <c r="T5" s="38">
        <f>R5/365</f>
        <v>3.7564180618975142E-4</v>
      </c>
      <c r="U5" s="38">
        <f>T5*0.92</f>
        <v>3.455904616945713E-4</v>
      </c>
      <c r="V5" s="25">
        <f>LOOKUP(H5,'Load Factor Adjustment'!$A$40:$A$46,'Load Factor Adjustment'!$D$40:$D$46)</f>
        <v>0.68571428571428572</v>
      </c>
      <c r="W5" s="38">
        <f>S5*V5</f>
        <v>6.5854185692541846E-3</v>
      </c>
      <c r="X5" s="38">
        <f>U5*V5</f>
        <v>2.3697631659056319E-4</v>
      </c>
    </row>
    <row r="6" spans="1:24" x14ac:dyDescent="0.25">
      <c r="A6" s="28" t="s">
        <v>29</v>
      </c>
      <c r="B6" s="29">
        <v>2014</v>
      </c>
      <c r="C6" s="34">
        <v>42011</v>
      </c>
      <c r="D6" s="29">
        <v>1611</v>
      </c>
      <c r="E6" s="29">
        <v>4900</v>
      </c>
      <c r="F6" s="28" t="s">
        <v>17</v>
      </c>
      <c r="G6" s="28" t="s">
        <v>19</v>
      </c>
      <c r="H6" s="28" t="s">
        <v>18</v>
      </c>
      <c r="I6" s="29">
        <v>1995</v>
      </c>
      <c r="J6" s="29">
        <v>400</v>
      </c>
      <c r="K6" s="29">
        <v>84</v>
      </c>
      <c r="L6" s="31">
        <v>0.7</v>
      </c>
      <c r="M6" s="31">
        <v>8.14</v>
      </c>
      <c r="N6" s="32">
        <v>0.497</v>
      </c>
      <c r="O6" s="9">
        <v>0.21103703703703702</v>
      </c>
      <c r="P6" s="11">
        <v>1.2885185185185185E-2</v>
      </c>
      <c r="Q6" s="25"/>
      <c r="R6" s="24"/>
    </row>
    <row r="7" spans="1:24" x14ac:dyDescent="0.25">
      <c r="A7" s="28" t="s">
        <v>29</v>
      </c>
      <c r="B7" s="29">
        <v>2014</v>
      </c>
      <c r="C7" s="34">
        <v>42011</v>
      </c>
      <c r="D7" s="29">
        <v>1611</v>
      </c>
      <c r="E7" s="29">
        <v>4901</v>
      </c>
      <c r="F7" s="28" t="s">
        <v>20</v>
      </c>
      <c r="G7" s="28" t="s">
        <v>33</v>
      </c>
      <c r="H7" s="28" t="s">
        <v>18</v>
      </c>
      <c r="I7" s="29">
        <v>2014</v>
      </c>
      <c r="J7" s="29">
        <v>400</v>
      </c>
      <c r="K7" s="29">
        <v>84</v>
      </c>
      <c r="L7" s="31">
        <v>0.7</v>
      </c>
      <c r="M7" s="31">
        <v>2.14</v>
      </c>
      <c r="N7" s="32">
        <v>8.0000000000000002E-3</v>
      </c>
      <c r="O7" s="9">
        <v>5.5481481481481479E-2</v>
      </c>
      <c r="P7" s="11">
        <v>2.074074074074074E-4</v>
      </c>
      <c r="Q7" s="25">
        <f>O6-O7</f>
        <v>0.15555555555555556</v>
      </c>
      <c r="R7" s="24">
        <f>P6-P7</f>
        <v>1.2677777777777777E-2</v>
      </c>
      <c r="S7" s="38">
        <f>Q7/365</f>
        <v>4.2617960426179604E-4</v>
      </c>
      <c r="T7" s="38">
        <f>R7/365</f>
        <v>3.4733637747336373E-5</v>
      </c>
      <c r="U7" s="38">
        <f>T7*0.92</f>
        <v>3.1954946727549464E-5</v>
      </c>
      <c r="V7" s="25">
        <f>LOOKUP(H7,'Load Factor Adjustment'!$A$40:$A$46,'Load Factor Adjustment'!$D$40:$D$46)</f>
        <v>0.68571428571428572</v>
      </c>
      <c r="W7" s="38">
        <f>S7*V7</f>
        <v>2.9223744292237444E-4</v>
      </c>
      <c r="X7" s="38">
        <f>U7*V7</f>
        <v>2.1911963470319633E-5</v>
      </c>
    </row>
    <row r="8" spans="1:24" x14ac:dyDescent="0.25">
      <c r="A8" s="28" t="s">
        <v>27</v>
      </c>
      <c r="B8" s="29">
        <v>2014</v>
      </c>
      <c r="C8" s="34">
        <v>42011</v>
      </c>
      <c r="D8" s="29">
        <v>1643</v>
      </c>
      <c r="E8" s="29">
        <v>4684</v>
      </c>
      <c r="F8" s="28" t="s">
        <v>17</v>
      </c>
      <c r="G8" s="28" t="s">
        <v>32</v>
      </c>
      <c r="H8" s="28" t="s">
        <v>18</v>
      </c>
      <c r="I8" s="29">
        <v>2001</v>
      </c>
      <c r="J8" s="29">
        <v>1500</v>
      </c>
      <c r="K8" s="29">
        <v>106</v>
      </c>
      <c r="L8" s="31">
        <v>0.7</v>
      </c>
      <c r="M8" s="31">
        <v>6.54</v>
      </c>
      <c r="N8" s="32">
        <v>0.27400000000000002</v>
      </c>
      <c r="O8" s="9">
        <v>0.80236111111111108</v>
      </c>
      <c r="P8" s="11">
        <v>3.3615740740740745E-2</v>
      </c>
      <c r="Q8" s="25"/>
      <c r="R8" s="24"/>
    </row>
    <row r="9" spans="1:24" x14ac:dyDescent="0.25">
      <c r="A9" s="28" t="s">
        <v>27</v>
      </c>
      <c r="B9" s="29">
        <v>2014</v>
      </c>
      <c r="C9" s="34">
        <v>42011</v>
      </c>
      <c r="D9" s="29">
        <v>1643</v>
      </c>
      <c r="E9" s="29">
        <v>4685</v>
      </c>
      <c r="F9" s="28" t="s">
        <v>20</v>
      </c>
      <c r="G9" s="28" t="s">
        <v>21</v>
      </c>
      <c r="H9" s="28" t="s">
        <v>18</v>
      </c>
      <c r="I9" s="29">
        <v>2014</v>
      </c>
      <c r="J9" s="29">
        <v>1500</v>
      </c>
      <c r="K9" s="29">
        <v>109</v>
      </c>
      <c r="L9" s="31">
        <v>0.7</v>
      </c>
      <c r="M9" s="31">
        <v>2.3199999999999998</v>
      </c>
      <c r="N9" s="32">
        <v>0.112</v>
      </c>
      <c r="O9" s="9">
        <v>0.2926851851851851</v>
      </c>
      <c r="P9" s="11">
        <v>1.4129629629629629E-2</v>
      </c>
      <c r="Q9" s="25">
        <f>O8-O9</f>
        <v>0.50967592592592603</v>
      </c>
      <c r="R9" s="24">
        <f>P8-P9</f>
        <v>1.9486111111111114E-2</v>
      </c>
      <c r="S9" s="38">
        <f>Q9/365</f>
        <v>1.3963723997970575E-3</v>
      </c>
      <c r="T9" s="38">
        <f>R9/365</f>
        <v>5.3386605783866063E-5</v>
      </c>
      <c r="U9" s="38">
        <f>T9*0.92</f>
        <v>4.9115677321156782E-5</v>
      </c>
      <c r="V9" s="25">
        <f>LOOKUP(H9,'Load Factor Adjustment'!$A$40:$A$46,'Load Factor Adjustment'!$D$40:$D$46)</f>
        <v>0.68571428571428572</v>
      </c>
      <c r="W9" s="38">
        <f>S9*V9</f>
        <v>9.5751250271798236E-4</v>
      </c>
      <c r="X9" s="38">
        <f>U9*V9</f>
        <v>3.3679321591650364E-5</v>
      </c>
    </row>
    <row r="10" spans="1:24" x14ac:dyDescent="0.25">
      <c r="A10" s="28" t="s">
        <v>27</v>
      </c>
      <c r="B10" s="29">
        <v>2014</v>
      </c>
      <c r="C10" s="34">
        <v>42011</v>
      </c>
      <c r="D10" s="29">
        <v>1648</v>
      </c>
      <c r="E10" s="29">
        <v>4682</v>
      </c>
      <c r="F10" s="28" t="s">
        <v>17</v>
      </c>
      <c r="G10" s="28" t="s">
        <v>19</v>
      </c>
      <c r="H10" s="28" t="s">
        <v>18</v>
      </c>
      <c r="I10" s="29">
        <v>1972</v>
      </c>
      <c r="J10" s="29">
        <v>2000</v>
      </c>
      <c r="K10" s="29">
        <v>55</v>
      </c>
      <c r="L10" s="31">
        <v>0.7</v>
      </c>
      <c r="M10" s="31">
        <v>12.09</v>
      </c>
      <c r="N10" s="32">
        <v>0.60499999999999998</v>
      </c>
      <c r="O10" s="9">
        <v>1.0261574074074074</v>
      </c>
      <c r="P10" s="11">
        <v>5.135030864197531E-2</v>
      </c>
      <c r="Q10" s="25"/>
      <c r="R10" s="24"/>
    </row>
    <row r="11" spans="1:24" x14ac:dyDescent="0.25">
      <c r="A11" s="28" t="s">
        <v>27</v>
      </c>
      <c r="B11" s="29">
        <v>2014</v>
      </c>
      <c r="C11" s="34">
        <v>42011</v>
      </c>
      <c r="D11" s="29">
        <v>1648</v>
      </c>
      <c r="E11" s="29">
        <v>4683</v>
      </c>
      <c r="F11" s="28" t="s">
        <v>20</v>
      </c>
      <c r="G11" s="28" t="s">
        <v>21</v>
      </c>
      <c r="H11" s="28" t="s">
        <v>18</v>
      </c>
      <c r="I11" s="29">
        <v>2014</v>
      </c>
      <c r="J11" s="29">
        <v>2000</v>
      </c>
      <c r="K11" s="29">
        <v>69</v>
      </c>
      <c r="L11" s="31">
        <v>0.7</v>
      </c>
      <c r="M11" s="31">
        <v>2.74</v>
      </c>
      <c r="N11" s="32">
        <v>0.192</v>
      </c>
      <c r="O11" s="9">
        <v>0.29175925925925927</v>
      </c>
      <c r="P11" s="11">
        <v>2.0444444444444442E-2</v>
      </c>
      <c r="Q11" s="25">
        <f>O10-O11</f>
        <v>0.73439814814814808</v>
      </c>
      <c r="R11" s="24">
        <f>P10-P11</f>
        <v>3.0905864197530868E-2</v>
      </c>
      <c r="S11" s="38">
        <f>Q11/365</f>
        <v>2.0120497209538302E-3</v>
      </c>
      <c r="T11" s="38">
        <f>R11/365</f>
        <v>8.4673600541180458E-5</v>
      </c>
      <c r="U11" s="38">
        <f>T11*0.92</f>
        <v>7.7899712497886029E-5</v>
      </c>
      <c r="V11" s="25">
        <f>LOOKUP(H11,'Load Factor Adjustment'!$A$40:$A$46,'Load Factor Adjustment'!$D$40:$D$46)</f>
        <v>0.68571428571428572</v>
      </c>
      <c r="W11" s="38">
        <f>S11*V11</f>
        <v>1.3796912372254836E-3</v>
      </c>
      <c r="X11" s="38">
        <f>U11*V11</f>
        <v>5.3416945712836132E-5</v>
      </c>
    </row>
    <row r="12" spans="1:24" x14ac:dyDescent="0.25">
      <c r="A12" s="28" t="s">
        <v>28</v>
      </c>
      <c r="B12" s="29">
        <v>2014</v>
      </c>
      <c r="C12" s="34">
        <v>42011</v>
      </c>
      <c r="D12" s="29">
        <v>1690</v>
      </c>
      <c r="E12" s="29">
        <v>4668</v>
      </c>
      <c r="F12" s="28" t="s">
        <v>17</v>
      </c>
      <c r="G12" s="28" t="s">
        <v>32</v>
      </c>
      <c r="H12" s="28" t="s">
        <v>56</v>
      </c>
      <c r="I12" s="29">
        <v>1999</v>
      </c>
      <c r="J12" s="29">
        <v>1600</v>
      </c>
      <c r="K12" s="29">
        <v>138</v>
      </c>
      <c r="L12" s="29">
        <v>0.36</v>
      </c>
      <c r="M12" s="31">
        <v>6.54</v>
      </c>
      <c r="N12" s="32">
        <v>0.27400000000000002</v>
      </c>
      <c r="O12" s="9">
        <v>0.57302857142857133</v>
      </c>
      <c r="P12" s="11">
        <v>2.4007619047619048E-2</v>
      </c>
      <c r="Q12" s="25"/>
      <c r="R12" s="24"/>
    </row>
    <row r="13" spans="1:24" x14ac:dyDescent="0.25">
      <c r="A13" s="28" t="s">
        <v>28</v>
      </c>
      <c r="B13" s="29">
        <v>2014</v>
      </c>
      <c r="C13" s="34">
        <v>42011</v>
      </c>
      <c r="D13" s="29">
        <v>1690</v>
      </c>
      <c r="E13" s="29">
        <v>4669</v>
      </c>
      <c r="F13" s="28" t="s">
        <v>20</v>
      </c>
      <c r="G13" s="28" t="s">
        <v>33</v>
      </c>
      <c r="H13" s="28" t="s">
        <v>56</v>
      </c>
      <c r="I13" s="29">
        <v>2012</v>
      </c>
      <c r="J13" s="29">
        <v>1600</v>
      </c>
      <c r="K13" s="29">
        <v>162</v>
      </c>
      <c r="L13" s="29">
        <v>0.36</v>
      </c>
      <c r="M13" s="31">
        <v>2.15</v>
      </c>
      <c r="N13" s="32">
        <v>8.0000000000000002E-3</v>
      </c>
      <c r="O13" s="9">
        <v>0.22114285714285714</v>
      </c>
      <c r="P13" s="11">
        <v>8.2285714285714286E-4</v>
      </c>
      <c r="Q13" s="25">
        <f>O12-O13</f>
        <v>0.35188571428571419</v>
      </c>
      <c r="R13" s="24">
        <f>P12-P13</f>
        <v>2.3184761904761906E-2</v>
      </c>
      <c r="S13" s="38">
        <f>Q13/365</f>
        <v>9.6407045009784705E-4</v>
      </c>
      <c r="T13" s="38">
        <f>R13/365</f>
        <v>6.3519895629484679E-5</v>
      </c>
      <c r="U13" s="38">
        <f>T13*0.92</f>
        <v>5.8438303979125907E-5</v>
      </c>
      <c r="V13" s="25">
        <f>LOOKUP(H13,'Load Factor Adjustment'!$A$40:$A$46,'Load Factor Adjustment'!$D$40:$D$46)</f>
        <v>1.1111111111111112</v>
      </c>
      <c r="W13" s="38">
        <f>S13*V13</f>
        <v>1.0711893889976079E-3</v>
      </c>
      <c r="X13" s="38">
        <f>U13*V13</f>
        <v>6.4931448865695459E-5</v>
      </c>
    </row>
    <row r="14" spans="1:24" x14ac:dyDescent="0.25">
      <c r="A14" s="28" t="s">
        <v>27</v>
      </c>
      <c r="B14" s="29">
        <v>2014</v>
      </c>
      <c r="C14" s="34">
        <v>42013</v>
      </c>
      <c r="D14" s="29">
        <v>1644</v>
      </c>
      <c r="E14" s="29">
        <v>4680</v>
      </c>
      <c r="F14" s="28" t="s">
        <v>17</v>
      </c>
      <c r="G14" s="28" t="s">
        <v>19</v>
      </c>
      <c r="H14" s="28" t="s">
        <v>18</v>
      </c>
      <c r="I14" s="29">
        <v>1990</v>
      </c>
      <c r="J14" s="29">
        <v>250</v>
      </c>
      <c r="K14" s="29">
        <v>69</v>
      </c>
      <c r="L14" s="31">
        <v>0.7</v>
      </c>
      <c r="M14" s="31">
        <v>8.14</v>
      </c>
      <c r="N14" s="32">
        <v>0.497</v>
      </c>
      <c r="O14" s="9">
        <v>0.10834490740740742</v>
      </c>
      <c r="P14" s="11">
        <v>6.6151620370370366E-3</v>
      </c>
      <c r="Q14" s="25"/>
      <c r="R14" s="24"/>
    </row>
    <row r="15" spans="1:24" x14ac:dyDescent="0.25">
      <c r="A15" s="28" t="s">
        <v>27</v>
      </c>
      <c r="B15" s="29">
        <v>2014</v>
      </c>
      <c r="C15" s="34">
        <v>42013</v>
      </c>
      <c r="D15" s="29">
        <v>1644</v>
      </c>
      <c r="E15" s="29">
        <v>4681</v>
      </c>
      <c r="F15" s="28" t="s">
        <v>20</v>
      </c>
      <c r="G15" s="28" t="s">
        <v>33</v>
      </c>
      <c r="H15" s="28" t="s">
        <v>18</v>
      </c>
      <c r="I15" s="29">
        <v>2014</v>
      </c>
      <c r="J15" s="29">
        <v>250</v>
      </c>
      <c r="K15" s="29">
        <v>85</v>
      </c>
      <c r="L15" s="31">
        <v>0.7</v>
      </c>
      <c r="M15" s="31">
        <v>2.14</v>
      </c>
      <c r="N15" s="32">
        <v>8.0000000000000002E-3</v>
      </c>
      <c r="O15" s="9">
        <v>3.5088734567901229E-2</v>
      </c>
      <c r="P15" s="11">
        <v>1.3117283950617281E-4</v>
      </c>
      <c r="Q15" s="25">
        <f>O14-O15</f>
        <v>7.3256172839506195E-2</v>
      </c>
      <c r="R15" s="24">
        <f>P14-P15</f>
        <v>6.483989197530864E-3</v>
      </c>
      <c r="S15" s="38">
        <f>Q15/365</f>
        <v>2.0070184339590738E-4</v>
      </c>
      <c r="T15" s="38">
        <f>R15/365</f>
        <v>1.7764353965837982E-5</v>
      </c>
      <c r="U15" s="38">
        <f>T15*0.92</f>
        <v>1.6343205648570942E-5</v>
      </c>
      <c r="V15" s="25">
        <f>LOOKUP(H15,'Load Factor Adjustment'!$A$40:$A$46,'Load Factor Adjustment'!$D$40:$D$46)</f>
        <v>0.68571428571428572</v>
      </c>
      <c r="W15" s="38">
        <f>S15*V15</f>
        <v>1.3762412118576507E-4</v>
      </c>
      <c r="X15" s="38">
        <f>U15*V15</f>
        <v>1.1206769587591503E-5</v>
      </c>
    </row>
    <row r="16" spans="1:24" x14ac:dyDescent="0.25">
      <c r="A16" s="28" t="s">
        <v>16</v>
      </c>
      <c r="B16" s="29">
        <v>2014</v>
      </c>
      <c r="C16" s="34">
        <v>42016</v>
      </c>
      <c r="D16" s="29">
        <v>1639</v>
      </c>
      <c r="E16" s="29">
        <v>4802</v>
      </c>
      <c r="F16" s="28" t="s">
        <v>17</v>
      </c>
      <c r="G16" s="28" t="s">
        <v>19</v>
      </c>
      <c r="H16" s="28" t="s">
        <v>18</v>
      </c>
      <c r="I16" s="29">
        <v>1975</v>
      </c>
      <c r="J16" s="29">
        <v>500</v>
      </c>
      <c r="K16" s="29">
        <v>100</v>
      </c>
      <c r="L16" s="31">
        <v>0.7</v>
      </c>
      <c r="M16" s="31">
        <v>12.09</v>
      </c>
      <c r="N16" s="32">
        <v>0.60499999999999998</v>
      </c>
      <c r="O16" s="9">
        <v>0.46643518518518517</v>
      </c>
      <c r="P16" s="11">
        <v>2.3341049382716049E-2</v>
      </c>
      <c r="Q16" s="25"/>
      <c r="R16" s="24"/>
    </row>
    <row r="17" spans="1:24" x14ac:dyDescent="0.25">
      <c r="A17" s="28" t="s">
        <v>16</v>
      </c>
      <c r="B17" s="29">
        <v>2014</v>
      </c>
      <c r="C17" s="34">
        <v>42016</v>
      </c>
      <c r="D17" s="29">
        <v>1639</v>
      </c>
      <c r="E17" s="29">
        <v>4803</v>
      </c>
      <c r="F17" s="28" t="s">
        <v>20</v>
      </c>
      <c r="G17" s="28" t="s">
        <v>33</v>
      </c>
      <c r="H17" s="28" t="s">
        <v>18</v>
      </c>
      <c r="I17" s="29">
        <v>2014</v>
      </c>
      <c r="J17" s="29">
        <v>500</v>
      </c>
      <c r="K17" s="29">
        <v>114</v>
      </c>
      <c r="L17" s="31">
        <v>0.7</v>
      </c>
      <c r="M17" s="31">
        <v>2.15</v>
      </c>
      <c r="N17" s="32">
        <v>8.0000000000000002E-3</v>
      </c>
      <c r="O17" s="9">
        <v>9.4560185185185192E-2</v>
      </c>
      <c r="P17" s="11">
        <v>3.5185185185185184E-4</v>
      </c>
      <c r="Q17" s="25">
        <f>O16-O17</f>
        <v>0.37187499999999996</v>
      </c>
      <c r="R17" s="24">
        <f>P16-P17</f>
        <v>2.2989197530864196E-2</v>
      </c>
      <c r="S17" s="38">
        <f>Q17/365</f>
        <v>1.0188356164383561E-3</v>
      </c>
      <c r="T17" s="38">
        <f>R17/365</f>
        <v>6.2984102824285469E-5</v>
      </c>
      <c r="U17" s="38">
        <f>T17*0.92</f>
        <v>5.7945374598342635E-5</v>
      </c>
      <c r="V17" s="25">
        <f>LOOKUP(H17,'Load Factor Adjustment'!$A$40:$A$46,'Load Factor Adjustment'!$D$40:$D$46)</f>
        <v>0.68571428571428572</v>
      </c>
      <c r="W17" s="38">
        <f>S17*V17</f>
        <v>6.9863013698630131E-4</v>
      </c>
      <c r="X17" s="38">
        <f>U17*V17</f>
        <v>3.9733971153149239E-5</v>
      </c>
    </row>
    <row r="18" spans="1:24" x14ac:dyDescent="0.25">
      <c r="A18" s="28" t="s">
        <v>25</v>
      </c>
      <c r="B18" s="29">
        <v>2014</v>
      </c>
      <c r="C18" s="34">
        <v>42017</v>
      </c>
      <c r="D18" s="29">
        <v>1731</v>
      </c>
      <c r="E18" s="29">
        <v>4927</v>
      </c>
      <c r="F18" s="28" t="s">
        <v>17</v>
      </c>
      <c r="G18" s="28" t="s">
        <v>32</v>
      </c>
      <c r="H18" s="28" t="s">
        <v>18</v>
      </c>
      <c r="I18" s="29">
        <v>1997</v>
      </c>
      <c r="J18" s="29">
        <v>1000</v>
      </c>
      <c r="K18" s="29">
        <v>355</v>
      </c>
      <c r="L18" s="31">
        <v>0.7</v>
      </c>
      <c r="M18" s="31">
        <v>5.93</v>
      </c>
      <c r="N18" s="32">
        <v>0.108</v>
      </c>
      <c r="O18" s="9">
        <v>1.6243441358024691</v>
      </c>
      <c r="P18" s="11">
        <v>2.9583333333333333E-2</v>
      </c>
      <c r="Q18" s="25"/>
      <c r="R18" s="24"/>
    </row>
    <row r="19" spans="1:24" x14ac:dyDescent="0.25">
      <c r="A19" s="28" t="s">
        <v>25</v>
      </c>
      <c r="B19" s="29">
        <v>2014</v>
      </c>
      <c r="C19" s="34">
        <v>42017</v>
      </c>
      <c r="D19" s="29">
        <v>1731</v>
      </c>
      <c r="E19" s="29">
        <v>4766</v>
      </c>
      <c r="F19" s="28" t="s">
        <v>20</v>
      </c>
      <c r="G19" s="28" t="s">
        <v>42</v>
      </c>
      <c r="H19" s="28" t="s">
        <v>18</v>
      </c>
      <c r="I19" s="29">
        <v>2014</v>
      </c>
      <c r="J19" s="29">
        <v>1000</v>
      </c>
      <c r="K19" s="29">
        <v>400</v>
      </c>
      <c r="L19" s="31">
        <v>0.7</v>
      </c>
      <c r="M19" s="31">
        <v>0.26</v>
      </c>
      <c r="N19" s="32">
        <v>8.0000000000000002E-3</v>
      </c>
      <c r="O19" s="9">
        <v>8.0246913580246909E-2</v>
      </c>
      <c r="P19" s="11">
        <v>2.4691358024691358E-3</v>
      </c>
      <c r="Q19" s="25">
        <f>O18-O19</f>
        <v>1.5440972222222222</v>
      </c>
      <c r="R19" s="24">
        <f>P18-P19</f>
        <v>2.7114197530864196E-2</v>
      </c>
      <c r="S19" s="38">
        <f>Q19/365</f>
        <v>4.2304033485540335E-3</v>
      </c>
      <c r="T19" s="38">
        <f>R19/365</f>
        <v>7.4285472687299171E-5</v>
      </c>
      <c r="U19" s="38">
        <f>T19*0.92</f>
        <v>6.8342634872315246E-5</v>
      </c>
      <c r="V19" s="25">
        <f>LOOKUP(H19,'Load Factor Adjustment'!$A$40:$A$46,'Load Factor Adjustment'!$D$40:$D$46)</f>
        <v>0.68571428571428572</v>
      </c>
      <c r="W19" s="38">
        <f>S19*V19</f>
        <v>2.9008480104370515E-3</v>
      </c>
      <c r="X19" s="38">
        <f>U19*V19</f>
        <v>4.686352105530188E-5</v>
      </c>
    </row>
    <row r="20" spans="1:24" x14ac:dyDescent="0.25">
      <c r="A20" s="28" t="s">
        <v>26</v>
      </c>
      <c r="B20" s="29">
        <v>2014</v>
      </c>
      <c r="C20" s="34">
        <v>42018</v>
      </c>
      <c r="D20" s="29">
        <v>1666</v>
      </c>
      <c r="E20" s="29">
        <v>4694</v>
      </c>
      <c r="F20" s="28" t="s">
        <v>17</v>
      </c>
      <c r="G20" s="28" t="s">
        <v>32</v>
      </c>
      <c r="H20" s="28" t="s">
        <v>18</v>
      </c>
      <c r="I20" s="29">
        <v>1999</v>
      </c>
      <c r="J20" s="29">
        <v>800</v>
      </c>
      <c r="K20" s="29">
        <v>100</v>
      </c>
      <c r="L20" s="31">
        <v>0.7</v>
      </c>
      <c r="M20" s="31">
        <v>6.54</v>
      </c>
      <c r="N20" s="32">
        <v>0.27400000000000002</v>
      </c>
      <c r="O20" s="9">
        <v>0.40370370370370373</v>
      </c>
      <c r="P20" s="11">
        <v>1.6913580246913577E-2</v>
      </c>
      <c r="Q20" s="25"/>
      <c r="R20" s="24"/>
    </row>
    <row r="21" spans="1:24" x14ac:dyDescent="0.25">
      <c r="A21" s="28" t="s">
        <v>26</v>
      </c>
      <c r="B21" s="29">
        <v>2014</v>
      </c>
      <c r="C21" s="34">
        <v>42018</v>
      </c>
      <c r="D21" s="29">
        <v>1666</v>
      </c>
      <c r="E21" s="29">
        <v>4695</v>
      </c>
      <c r="F21" s="28" t="s">
        <v>20</v>
      </c>
      <c r="G21" s="28" t="s">
        <v>33</v>
      </c>
      <c r="H21" s="28" t="s">
        <v>18</v>
      </c>
      <c r="I21" s="29">
        <v>2014</v>
      </c>
      <c r="J21" s="29">
        <v>800</v>
      </c>
      <c r="K21" s="29">
        <v>115</v>
      </c>
      <c r="L21" s="31">
        <v>0.7</v>
      </c>
      <c r="M21" s="31">
        <v>2.15</v>
      </c>
      <c r="N21" s="32">
        <v>8.0000000000000002E-3</v>
      </c>
      <c r="O21" s="9">
        <v>0.15262345679012346</v>
      </c>
      <c r="P21" s="11">
        <v>5.6790123456790112E-4</v>
      </c>
      <c r="Q21" s="25">
        <f>O20-O21</f>
        <v>0.25108024691358027</v>
      </c>
      <c r="R21" s="24">
        <f>P20-P21</f>
        <v>1.6345679012345675E-2</v>
      </c>
      <c r="S21" s="38">
        <f>Q21/365</f>
        <v>6.878910874344665E-4</v>
      </c>
      <c r="T21" s="38">
        <f>R21/365</f>
        <v>4.4782682225604588E-5</v>
      </c>
      <c r="U21" s="38">
        <f>T21*0.92</f>
        <v>4.1200067647556223E-5</v>
      </c>
      <c r="V21" s="25">
        <f>LOOKUP(H21,'Load Factor Adjustment'!$A$40:$A$46,'Load Factor Adjustment'!$D$40:$D$46)</f>
        <v>0.68571428571428572</v>
      </c>
      <c r="W21" s="38">
        <f>S21*V21</f>
        <v>4.7169674566934844E-4</v>
      </c>
      <c r="X21" s="38">
        <f>U21*V21</f>
        <v>2.8251474958324268E-5</v>
      </c>
    </row>
    <row r="22" spans="1:24" x14ac:dyDescent="0.25">
      <c r="A22" s="28" t="s">
        <v>28</v>
      </c>
      <c r="B22" s="29">
        <v>2014</v>
      </c>
      <c r="C22" s="34">
        <v>42018</v>
      </c>
      <c r="D22" s="29">
        <v>1685</v>
      </c>
      <c r="E22" s="29">
        <v>4652</v>
      </c>
      <c r="F22" s="28" t="s">
        <v>17</v>
      </c>
      <c r="G22" s="28" t="s">
        <v>19</v>
      </c>
      <c r="H22" s="28" t="s">
        <v>18</v>
      </c>
      <c r="I22" s="29">
        <v>1978</v>
      </c>
      <c r="J22" s="29">
        <v>200</v>
      </c>
      <c r="K22" s="29">
        <v>57</v>
      </c>
      <c r="L22" s="31">
        <v>0.7</v>
      </c>
      <c r="M22" s="31">
        <v>12.09</v>
      </c>
      <c r="N22" s="32">
        <v>0.60499999999999998</v>
      </c>
      <c r="O22" s="9">
        <v>0.10634722222222222</v>
      </c>
      <c r="P22" s="11">
        <v>5.3217592592592587E-3</v>
      </c>
      <c r="Q22" s="25"/>
      <c r="R22" s="24"/>
    </row>
    <row r="23" spans="1:24" x14ac:dyDescent="0.25">
      <c r="A23" s="28" t="s">
        <v>28</v>
      </c>
      <c r="B23" s="29">
        <v>2014</v>
      </c>
      <c r="C23" s="34">
        <v>42018</v>
      </c>
      <c r="D23" s="29">
        <v>1685</v>
      </c>
      <c r="E23" s="29">
        <v>4653</v>
      </c>
      <c r="F23" s="28" t="s">
        <v>20</v>
      </c>
      <c r="G23" s="28" t="s">
        <v>42</v>
      </c>
      <c r="H23" s="28" t="s">
        <v>18</v>
      </c>
      <c r="I23" s="29">
        <v>2013</v>
      </c>
      <c r="J23" s="29">
        <v>200</v>
      </c>
      <c r="K23" s="29">
        <v>63</v>
      </c>
      <c r="L23" s="31">
        <v>0.7</v>
      </c>
      <c r="M23" s="31">
        <v>2.74</v>
      </c>
      <c r="N23" s="32">
        <v>8.0000000000000002E-3</v>
      </c>
      <c r="O23" s="9">
        <v>2.6638888888888889E-2</v>
      </c>
      <c r="P23" s="11">
        <v>7.7777777777777782E-5</v>
      </c>
      <c r="Q23" s="25">
        <f>O22-O23</f>
        <v>7.9708333333333325E-2</v>
      </c>
      <c r="R23" s="24">
        <f>P22-P23</f>
        <v>5.2439814814814805E-3</v>
      </c>
      <c r="S23" s="38">
        <f>Q23/365</f>
        <v>2.1837899543378992E-4</v>
      </c>
      <c r="T23" s="38">
        <f>R23/365</f>
        <v>1.4367072552004057E-5</v>
      </c>
      <c r="U23" s="38">
        <f>T23*0.92</f>
        <v>1.3217706747843733E-5</v>
      </c>
      <c r="V23" s="25">
        <f>LOOKUP(H23,'Load Factor Adjustment'!$A$40:$A$46,'Load Factor Adjustment'!$D$40:$D$46)</f>
        <v>0.68571428571428572</v>
      </c>
      <c r="W23" s="38">
        <f>S23*V23</f>
        <v>1.4974559686888451E-4</v>
      </c>
      <c r="X23" s="38">
        <f>U23*V23</f>
        <v>9.0635703413785592E-6</v>
      </c>
    </row>
    <row r="24" spans="1:24" x14ac:dyDescent="0.25">
      <c r="A24" s="28" t="s">
        <v>22</v>
      </c>
      <c r="B24" s="29">
        <v>2014</v>
      </c>
      <c r="C24" s="34">
        <v>42019</v>
      </c>
      <c r="D24" s="29">
        <v>1564</v>
      </c>
      <c r="E24" s="29">
        <v>4630</v>
      </c>
      <c r="F24" s="28" t="s">
        <v>17</v>
      </c>
      <c r="G24" s="28" t="s">
        <v>19</v>
      </c>
      <c r="H24" s="28" t="s">
        <v>18</v>
      </c>
      <c r="I24" s="29">
        <v>1994</v>
      </c>
      <c r="J24" s="29">
        <v>1100</v>
      </c>
      <c r="K24" s="29">
        <v>350</v>
      </c>
      <c r="L24" s="31">
        <v>0.7</v>
      </c>
      <c r="M24" s="31">
        <v>7.6</v>
      </c>
      <c r="N24" s="32">
        <v>0.27400000000000002</v>
      </c>
      <c r="O24" s="9">
        <v>2.257716049382716</v>
      </c>
      <c r="P24" s="11">
        <v>8.1396604938271611E-2</v>
      </c>
      <c r="Q24" s="25"/>
      <c r="R24" s="24"/>
    </row>
    <row r="25" spans="1:24" x14ac:dyDescent="0.25">
      <c r="A25" s="28" t="s">
        <v>22</v>
      </c>
      <c r="B25" s="29">
        <v>2014</v>
      </c>
      <c r="C25" s="34">
        <v>42019</v>
      </c>
      <c r="D25" s="29">
        <v>1564</v>
      </c>
      <c r="E25" s="29">
        <v>4631</v>
      </c>
      <c r="F25" s="28" t="s">
        <v>20</v>
      </c>
      <c r="G25" s="28" t="s">
        <v>33</v>
      </c>
      <c r="H25" s="28" t="s">
        <v>18</v>
      </c>
      <c r="I25" s="29">
        <v>2013</v>
      </c>
      <c r="J25" s="29">
        <v>1100</v>
      </c>
      <c r="K25" s="29">
        <v>360</v>
      </c>
      <c r="L25" s="31">
        <v>0.7</v>
      </c>
      <c r="M25" s="31">
        <v>1.29</v>
      </c>
      <c r="N25" s="32">
        <v>8.0000000000000002E-3</v>
      </c>
      <c r="O25" s="9">
        <v>0.39416666666666667</v>
      </c>
      <c r="P25" s="11">
        <v>2.4444444444444448E-3</v>
      </c>
      <c r="Q25" s="25">
        <f>O24-O25</f>
        <v>1.8635493827160494</v>
      </c>
      <c r="R25" s="24">
        <f>P24-P25</f>
        <v>7.8952160493827167E-2</v>
      </c>
      <c r="S25" s="38">
        <f>Q25/365</f>
        <v>5.1056147471672583E-3</v>
      </c>
      <c r="T25" s="38">
        <f>R25/365</f>
        <v>2.1630728902418401E-4</v>
      </c>
      <c r="U25" s="38">
        <f>T25*0.92</f>
        <v>1.990027059022493E-4</v>
      </c>
      <c r="V25" s="25">
        <f>LOOKUP(H25,'Load Factor Adjustment'!$A$40:$A$46,'Load Factor Adjustment'!$D$40:$D$46)</f>
        <v>0.68571428571428572</v>
      </c>
      <c r="W25" s="38">
        <f>S25*V25</f>
        <v>3.5009929694861199E-3</v>
      </c>
      <c r="X25" s="38">
        <f>U25*V25</f>
        <v>1.3645899833297095E-4</v>
      </c>
    </row>
    <row r="26" spans="1:24" x14ac:dyDescent="0.25">
      <c r="A26" s="28" t="s">
        <v>25</v>
      </c>
      <c r="B26" s="29">
        <v>2014</v>
      </c>
      <c r="C26" s="34">
        <v>42019</v>
      </c>
      <c r="D26" s="29">
        <v>1732</v>
      </c>
      <c r="E26" s="29">
        <v>4763</v>
      </c>
      <c r="F26" s="28" t="s">
        <v>17</v>
      </c>
      <c r="G26" s="28" t="s">
        <v>19</v>
      </c>
      <c r="H26" s="28" t="s">
        <v>18</v>
      </c>
      <c r="I26" s="29">
        <v>1963</v>
      </c>
      <c r="J26" s="29">
        <v>1100</v>
      </c>
      <c r="K26" s="29">
        <v>61</v>
      </c>
      <c r="L26" s="31">
        <v>0.7</v>
      </c>
      <c r="M26" s="31">
        <v>12.09</v>
      </c>
      <c r="N26" s="32">
        <v>0.60499999999999998</v>
      </c>
      <c r="O26" s="9">
        <v>0.62595601851851845</v>
      </c>
      <c r="P26" s="11">
        <v>3.1323688271604935E-2</v>
      </c>
      <c r="Q26" s="25"/>
      <c r="R26" s="24"/>
    </row>
    <row r="27" spans="1:24" x14ac:dyDescent="0.25">
      <c r="A27" s="28" t="s">
        <v>25</v>
      </c>
      <c r="B27" s="29">
        <v>2014</v>
      </c>
      <c r="C27" s="34">
        <v>42019</v>
      </c>
      <c r="D27" s="29">
        <v>1732</v>
      </c>
      <c r="E27" s="29">
        <v>4764</v>
      </c>
      <c r="F27" s="28" t="s">
        <v>20</v>
      </c>
      <c r="G27" s="28" t="s">
        <v>31</v>
      </c>
      <c r="H27" s="28" t="s">
        <v>18</v>
      </c>
      <c r="I27" s="29">
        <v>2013</v>
      </c>
      <c r="J27" s="29">
        <v>1100</v>
      </c>
      <c r="K27" s="29">
        <v>65</v>
      </c>
      <c r="L27" s="31">
        <v>0.7</v>
      </c>
      <c r="M27" s="31">
        <v>2.74</v>
      </c>
      <c r="N27" s="32">
        <v>0.112</v>
      </c>
      <c r="O27" s="9">
        <v>0.15116512345679012</v>
      </c>
      <c r="P27" s="11">
        <v>6.1790123456790117E-3</v>
      </c>
      <c r="Q27" s="25">
        <f>O26-O27</f>
        <v>0.47479089506172834</v>
      </c>
      <c r="R27" s="24">
        <f>P26-P27</f>
        <v>2.5144675925925924E-2</v>
      </c>
      <c r="S27" s="38">
        <f>Q27/365</f>
        <v>1.3007969727718584E-3</v>
      </c>
      <c r="T27" s="38">
        <f>R27/365</f>
        <v>6.8889523084728565E-5</v>
      </c>
      <c r="U27" s="38">
        <f>T27*0.92</f>
        <v>6.3378361237950281E-5</v>
      </c>
      <c r="V27" s="25">
        <f>LOOKUP(H27,'Load Factor Adjustment'!$A$40:$A$46,'Load Factor Adjustment'!$D$40:$D$46)</f>
        <v>0.68571428571428572</v>
      </c>
      <c r="W27" s="38">
        <f>S27*V27</f>
        <v>8.9197506704356009E-4</v>
      </c>
      <c r="X27" s="38">
        <f>U27*V27</f>
        <v>4.3459447706023051E-5</v>
      </c>
    </row>
    <row r="28" spans="1:24" x14ac:dyDescent="0.25">
      <c r="A28" s="28" t="s">
        <v>27</v>
      </c>
      <c r="B28" s="29">
        <v>2014</v>
      </c>
      <c r="C28" s="34">
        <v>42024</v>
      </c>
      <c r="D28" s="29">
        <v>1647</v>
      </c>
      <c r="E28" s="29">
        <v>4674</v>
      </c>
      <c r="F28" s="28" t="s">
        <v>17</v>
      </c>
      <c r="G28" s="28" t="s">
        <v>19</v>
      </c>
      <c r="H28" s="28" t="s">
        <v>18</v>
      </c>
      <c r="I28" s="29">
        <v>1971</v>
      </c>
      <c r="J28" s="29">
        <v>350</v>
      </c>
      <c r="K28" s="29">
        <v>69</v>
      </c>
      <c r="L28" s="31">
        <v>0.7</v>
      </c>
      <c r="M28" s="31">
        <v>12.09</v>
      </c>
      <c r="N28" s="32">
        <v>0.60499999999999998</v>
      </c>
      <c r="O28" s="9">
        <v>0.22528819444444442</v>
      </c>
      <c r="P28" s="11">
        <v>1.1273726851851851E-2</v>
      </c>
      <c r="Q28" s="25"/>
      <c r="R28" s="24"/>
    </row>
    <row r="29" spans="1:24" x14ac:dyDescent="0.25">
      <c r="A29" s="28" t="s">
        <v>27</v>
      </c>
      <c r="B29" s="29">
        <v>2014</v>
      </c>
      <c r="C29" s="34">
        <v>42024</v>
      </c>
      <c r="D29" s="29">
        <v>1647</v>
      </c>
      <c r="E29" s="29">
        <v>4675</v>
      </c>
      <c r="F29" s="28" t="s">
        <v>20</v>
      </c>
      <c r="G29" s="28" t="s">
        <v>33</v>
      </c>
      <c r="H29" s="28" t="s">
        <v>18</v>
      </c>
      <c r="I29" s="29">
        <v>2014</v>
      </c>
      <c r="J29" s="29">
        <v>350</v>
      </c>
      <c r="K29" s="29">
        <v>85</v>
      </c>
      <c r="L29" s="31">
        <v>0.7</v>
      </c>
      <c r="M29" s="31">
        <v>2.14</v>
      </c>
      <c r="N29" s="32">
        <v>8.0000000000000002E-3</v>
      </c>
      <c r="O29" s="9">
        <v>4.9124228395061725E-2</v>
      </c>
      <c r="P29" s="11">
        <v>1.8364197530864199E-4</v>
      </c>
      <c r="Q29" s="25">
        <f>O28-O29</f>
        <v>0.1761639660493827</v>
      </c>
      <c r="R29" s="24">
        <f>P28-P29</f>
        <v>1.109008487654321E-2</v>
      </c>
      <c r="S29" s="38">
        <f>Q29/365</f>
        <v>4.8264100287502109E-4</v>
      </c>
      <c r="T29" s="38">
        <f>R29/365</f>
        <v>3.0383794182310163E-5</v>
      </c>
      <c r="U29" s="38">
        <f>T29*0.92</f>
        <v>2.795309064772535E-5</v>
      </c>
      <c r="V29" s="25">
        <f>LOOKUP(H29,'Load Factor Adjustment'!$A$40:$A$46,'Load Factor Adjustment'!$D$40:$D$46)</f>
        <v>0.68571428571428572</v>
      </c>
      <c r="W29" s="38">
        <f>S29*V29</f>
        <v>3.3095383054287161E-4</v>
      </c>
      <c r="X29" s="38">
        <f>U29*V29</f>
        <v>1.9167833587011668E-5</v>
      </c>
    </row>
    <row r="30" spans="1:24" x14ac:dyDescent="0.25">
      <c r="A30" s="28" t="s">
        <v>28</v>
      </c>
      <c r="B30" s="29">
        <v>2014</v>
      </c>
      <c r="C30" s="34">
        <v>42024</v>
      </c>
      <c r="D30" s="29">
        <v>1691</v>
      </c>
      <c r="E30" s="29">
        <v>4666</v>
      </c>
      <c r="F30" s="28" t="s">
        <v>17</v>
      </c>
      <c r="G30" s="28" t="s">
        <v>19</v>
      </c>
      <c r="H30" s="28" t="s">
        <v>18</v>
      </c>
      <c r="I30" s="29">
        <v>1995</v>
      </c>
      <c r="J30" s="29">
        <v>1000</v>
      </c>
      <c r="K30" s="29">
        <v>99</v>
      </c>
      <c r="L30" s="31">
        <v>0.7</v>
      </c>
      <c r="M30" s="31">
        <v>8.14</v>
      </c>
      <c r="N30" s="32">
        <v>0.497</v>
      </c>
      <c r="O30" s="9">
        <v>0.6218055555555555</v>
      </c>
      <c r="P30" s="11">
        <v>3.7965277777777778E-2</v>
      </c>
      <c r="Q30" s="25"/>
      <c r="R30" s="24"/>
    </row>
    <row r="31" spans="1:24" x14ac:dyDescent="0.25">
      <c r="A31" s="28" t="s">
        <v>28</v>
      </c>
      <c r="B31" s="29">
        <v>2014</v>
      </c>
      <c r="C31" s="34">
        <v>42024</v>
      </c>
      <c r="D31" s="29">
        <v>1691</v>
      </c>
      <c r="E31" s="29">
        <v>4667</v>
      </c>
      <c r="F31" s="28" t="s">
        <v>20</v>
      </c>
      <c r="G31" s="28" t="s">
        <v>33</v>
      </c>
      <c r="H31" s="28" t="s">
        <v>18</v>
      </c>
      <c r="I31" s="29">
        <v>2014</v>
      </c>
      <c r="J31" s="29">
        <v>1000</v>
      </c>
      <c r="K31" s="29">
        <v>115</v>
      </c>
      <c r="L31" s="31">
        <v>0.7</v>
      </c>
      <c r="M31" s="31">
        <v>2.15</v>
      </c>
      <c r="N31" s="32">
        <v>8.0000000000000002E-3</v>
      </c>
      <c r="O31" s="9">
        <v>0.19077932098765432</v>
      </c>
      <c r="P31" s="11">
        <v>7.0987654320987651E-4</v>
      </c>
      <c r="Q31" s="25">
        <f>O30-O31</f>
        <v>0.43102623456790118</v>
      </c>
      <c r="R31" s="24">
        <f>P30-P31</f>
        <v>3.72554012345679E-2</v>
      </c>
      <c r="S31" s="38">
        <f>Q31/365</f>
        <v>1.1808937933367155E-3</v>
      </c>
      <c r="T31" s="38">
        <f>R31/365</f>
        <v>1.020695924234737E-4</v>
      </c>
      <c r="U31" s="38">
        <f>T31*0.92</f>
        <v>9.3904025029595801E-5</v>
      </c>
      <c r="V31" s="25">
        <f>LOOKUP(H31,'Load Factor Adjustment'!$A$40:$A$46,'Load Factor Adjustment'!$D$40:$D$46)</f>
        <v>0.68571428571428572</v>
      </c>
      <c r="W31" s="38">
        <f>S31*V31</f>
        <v>8.0975574400231917E-4</v>
      </c>
      <c r="X31" s="38">
        <f>U31*V31</f>
        <v>6.4391331448865696E-5</v>
      </c>
    </row>
    <row r="32" spans="1:24" x14ac:dyDescent="0.25">
      <c r="A32" s="28" t="s">
        <v>22</v>
      </c>
      <c r="B32" s="29">
        <v>2014</v>
      </c>
      <c r="C32" s="34">
        <v>42025</v>
      </c>
      <c r="D32" s="29">
        <v>1529</v>
      </c>
      <c r="E32" s="29">
        <v>4466</v>
      </c>
      <c r="F32" s="28" t="s">
        <v>17</v>
      </c>
      <c r="G32" s="28" t="s">
        <v>19</v>
      </c>
      <c r="H32" s="28" t="s">
        <v>18</v>
      </c>
      <c r="I32" s="29">
        <v>1981</v>
      </c>
      <c r="J32" s="29">
        <v>360</v>
      </c>
      <c r="K32" s="29">
        <v>132</v>
      </c>
      <c r="L32" s="31">
        <v>0.7</v>
      </c>
      <c r="M32" s="31">
        <v>10.23</v>
      </c>
      <c r="N32" s="32">
        <v>0.39600000000000002</v>
      </c>
      <c r="O32" s="9">
        <v>0.37510000000000004</v>
      </c>
      <c r="P32" s="11">
        <v>1.452E-2</v>
      </c>
    </row>
    <row r="33" spans="1:24" x14ac:dyDescent="0.25">
      <c r="A33" s="28" t="s">
        <v>22</v>
      </c>
      <c r="B33" s="29">
        <v>2014</v>
      </c>
      <c r="C33" s="34">
        <v>42025</v>
      </c>
      <c r="D33" s="29">
        <v>1529</v>
      </c>
      <c r="E33" s="29">
        <v>4467</v>
      </c>
      <c r="F33" s="28" t="s">
        <v>20</v>
      </c>
      <c r="G33" s="28" t="s">
        <v>33</v>
      </c>
      <c r="H33" s="28" t="s">
        <v>18</v>
      </c>
      <c r="I33" s="29">
        <v>2014</v>
      </c>
      <c r="J33" s="29">
        <v>360</v>
      </c>
      <c r="K33" s="29">
        <v>125</v>
      </c>
      <c r="L33" s="31">
        <v>0.7</v>
      </c>
      <c r="M33" s="31">
        <v>2.15</v>
      </c>
      <c r="N33" s="32">
        <v>8.0000000000000002E-3</v>
      </c>
      <c r="O33" s="9">
        <v>7.4652777777777776E-2</v>
      </c>
      <c r="P33" s="11">
        <v>2.7777777777777772E-4</v>
      </c>
      <c r="Q33" s="25">
        <f>O32-O33</f>
        <v>0.30044722222222225</v>
      </c>
      <c r="R33" s="24">
        <f>P32-P33</f>
        <v>1.4242222222222222E-2</v>
      </c>
      <c r="S33" s="38">
        <f>Q33/365</f>
        <v>8.231430745814308E-4</v>
      </c>
      <c r="T33" s="38">
        <f>R33/365</f>
        <v>3.9019786910197872E-5</v>
      </c>
      <c r="U33" s="38">
        <f>T33*0.92</f>
        <v>3.5898203957382044E-5</v>
      </c>
      <c r="V33" s="25">
        <f>LOOKUP(H33,'Load Factor Adjustment'!$A$40:$A$46,'Load Factor Adjustment'!$D$40:$D$46)</f>
        <v>0.68571428571428572</v>
      </c>
      <c r="W33" s="38">
        <f>S33*V33</f>
        <v>5.6444096542726681E-4</v>
      </c>
      <c r="X33" s="38">
        <f>U33*V33</f>
        <v>2.4615911285061975E-5</v>
      </c>
    </row>
    <row r="34" spans="1:24" x14ac:dyDescent="0.25">
      <c r="A34" s="28" t="s">
        <v>29</v>
      </c>
      <c r="B34" s="29">
        <v>2014</v>
      </c>
      <c r="C34" s="34">
        <v>42025</v>
      </c>
      <c r="D34" s="29">
        <v>1618</v>
      </c>
      <c r="E34" s="29">
        <v>4885</v>
      </c>
      <c r="F34" s="28" t="s">
        <v>17</v>
      </c>
      <c r="G34" s="28" t="s">
        <v>19</v>
      </c>
      <c r="H34" s="28" t="s">
        <v>18</v>
      </c>
      <c r="I34" s="29">
        <v>1965</v>
      </c>
      <c r="J34" s="29">
        <v>550</v>
      </c>
      <c r="K34" s="29">
        <v>85</v>
      </c>
      <c r="L34" s="31">
        <v>0.7</v>
      </c>
      <c r="M34" s="31">
        <v>12.09</v>
      </c>
      <c r="N34" s="32">
        <v>0.60499999999999998</v>
      </c>
      <c r="O34" s="9">
        <v>0.43611689814814814</v>
      </c>
      <c r="P34" s="11">
        <v>2.1823881172839506E-2</v>
      </c>
      <c r="Q34" s="25"/>
      <c r="R34" s="24"/>
    </row>
    <row r="35" spans="1:24" x14ac:dyDescent="0.25">
      <c r="A35" s="28" t="s">
        <v>29</v>
      </c>
      <c r="B35" s="29">
        <v>2014</v>
      </c>
      <c r="C35" s="34">
        <v>42025</v>
      </c>
      <c r="D35" s="29">
        <v>1618</v>
      </c>
      <c r="E35" s="29">
        <v>4886</v>
      </c>
      <c r="F35" s="28" t="s">
        <v>20</v>
      </c>
      <c r="G35" s="28" t="s">
        <v>21</v>
      </c>
      <c r="H35" s="28" t="s">
        <v>18</v>
      </c>
      <c r="I35" s="29">
        <v>2014</v>
      </c>
      <c r="J35" s="29">
        <v>550</v>
      </c>
      <c r="K35" s="29">
        <v>105</v>
      </c>
      <c r="L35" s="31">
        <v>0.7</v>
      </c>
      <c r="M35" s="31">
        <v>2.3199999999999998</v>
      </c>
      <c r="N35" s="32">
        <v>0.112</v>
      </c>
      <c r="O35" s="9">
        <v>0.10337962962962963</v>
      </c>
      <c r="P35" s="11">
        <v>4.99074074074074E-3</v>
      </c>
      <c r="Q35" s="25">
        <f>O34-O35</f>
        <v>0.33273726851851848</v>
      </c>
      <c r="R35" s="24">
        <f>P34-P35</f>
        <v>1.6833140432098766E-2</v>
      </c>
      <c r="S35" s="38">
        <f>Q35/365</f>
        <v>9.1160895484525609E-4</v>
      </c>
      <c r="T35" s="38">
        <f>R35/365</f>
        <v>4.6118192964654151E-5</v>
      </c>
      <c r="U35" s="38">
        <f>T35*0.92</f>
        <v>4.2428737527481823E-5</v>
      </c>
      <c r="V35" s="25">
        <f>LOOKUP(H35,'Load Factor Adjustment'!$A$40:$A$46,'Load Factor Adjustment'!$D$40:$D$46)</f>
        <v>0.68571428571428572</v>
      </c>
      <c r="W35" s="38">
        <f>S35*V35</f>
        <v>6.2510328332246131E-4</v>
      </c>
      <c r="X35" s="38">
        <f>U35*V35</f>
        <v>2.9093991447416106E-5</v>
      </c>
    </row>
    <row r="36" spans="1:24" x14ac:dyDescent="0.25">
      <c r="A36" s="28" t="s">
        <v>25</v>
      </c>
      <c r="B36" s="29">
        <v>2014</v>
      </c>
      <c r="C36" s="34">
        <v>42025</v>
      </c>
      <c r="D36" s="29">
        <v>1736</v>
      </c>
      <c r="E36" s="29">
        <v>4718</v>
      </c>
      <c r="F36" s="28" t="s">
        <v>17</v>
      </c>
      <c r="G36" s="28" t="s">
        <v>19</v>
      </c>
      <c r="H36" s="28" t="s">
        <v>18</v>
      </c>
      <c r="I36" s="29">
        <v>1971</v>
      </c>
      <c r="J36" s="29">
        <v>850</v>
      </c>
      <c r="K36" s="29">
        <v>64</v>
      </c>
      <c r="L36" s="31">
        <v>0.7</v>
      </c>
      <c r="M36" s="31">
        <v>12.09</v>
      </c>
      <c r="N36" s="32">
        <v>0.60499999999999998</v>
      </c>
      <c r="O36" s="9">
        <v>0.50748148148148142</v>
      </c>
      <c r="P36" s="11">
        <v>2.539506172839506E-2</v>
      </c>
      <c r="Q36" s="25"/>
      <c r="R36" s="24"/>
    </row>
    <row r="37" spans="1:24" x14ac:dyDescent="0.25">
      <c r="A37" s="28" t="s">
        <v>25</v>
      </c>
      <c r="B37" s="29">
        <v>2014</v>
      </c>
      <c r="C37" s="34">
        <v>42025</v>
      </c>
      <c r="D37" s="29">
        <v>1736</v>
      </c>
      <c r="E37" s="29">
        <v>4719</v>
      </c>
      <c r="F37" s="28" t="s">
        <v>20</v>
      </c>
      <c r="G37" s="28" t="s">
        <v>31</v>
      </c>
      <c r="H37" s="28" t="s">
        <v>18</v>
      </c>
      <c r="I37" s="29">
        <v>2014</v>
      </c>
      <c r="J37" s="29">
        <v>850</v>
      </c>
      <c r="K37" s="29">
        <v>71</v>
      </c>
      <c r="L37" s="31">
        <v>0.7</v>
      </c>
      <c r="M37" s="31">
        <v>2.74</v>
      </c>
      <c r="N37" s="32">
        <v>0.112</v>
      </c>
      <c r="O37" s="9">
        <v>0.12759182098765431</v>
      </c>
      <c r="P37" s="11">
        <v>5.2154320987654315E-3</v>
      </c>
      <c r="Q37" s="25">
        <f>O36-O37</f>
        <v>0.37988966049382711</v>
      </c>
      <c r="R37" s="24">
        <f>P36-P37</f>
        <v>2.0179629629629627E-2</v>
      </c>
      <c r="S37" s="38">
        <f>Q37/365</f>
        <v>1.0407935903940469E-3</v>
      </c>
      <c r="T37" s="38">
        <f>R37/365</f>
        <v>5.5286656519533228E-5</v>
      </c>
      <c r="U37" s="38">
        <f>T37*0.92</f>
        <v>5.0863723997970575E-5</v>
      </c>
      <c r="V37" s="25">
        <f>LOOKUP(H37,'Load Factor Adjustment'!$A$40:$A$46,'Load Factor Adjustment'!$D$40:$D$46)</f>
        <v>0.68571428571428572</v>
      </c>
      <c r="W37" s="38">
        <f>S37*V37</f>
        <v>7.136870334130608E-4</v>
      </c>
      <c r="X37" s="38">
        <f>U37*V37</f>
        <v>3.4877982170036963E-5</v>
      </c>
    </row>
    <row r="38" spans="1:24" x14ac:dyDescent="0.25">
      <c r="A38" s="28" t="s">
        <v>27</v>
      </c>
      <c r="B38" s="29">
        <v>2014</v>
      </c>
      <c r="C38" s="34">
        <v>42026</v>
      </c>
      <c r="D38" s="29">
        <v>1645</v>
      </c>
      <c r="E38" s="29">
        <v>4678</v>
      </c>
      <c r="F38" s="28" t="s">
        <v>17</v>
      </c>
      <c r="G38" s="28" t="s">
        <v>32</v>
      </c>
      <c r="H38" s="28" t="s">
        <v>18</v>
      </c>
      <c r="I38" s="29">
        <v>1998</v>
      </c>
      <c r="J38" s="29">
        <v>325</v>
      </c>
      <c r="K38" s="29">
        <v>102</v>
      </c>
      <c r="L38" s="31">
        <v>0.7</v>
      </c>
      <c r="M38" s="31">
        <v>6.54</v>
      </c>
      <c r="N38" s="32">
        <v>0.27400000000000002</v>
      </c>
      <c r="O38" s="9">
        <v>0.16728472222222221</v>
      </c>
      <c r="P38" s="11">
        <v>7.0085648148148147E-3</v>
      </c>
      <c r="Q38" s="25"/>
      <c r="R38" s="24"/>
    </row>
    <row r="39" spans="1:24" x14ac:dyDescent="0.25">
      <c r="A39" s="28" t="s">
        <v>27</v>
      </c>
      <c r="B39" s="29">
        <v>2014</v>
      </c>
      <c r="C39" s="34">
        <v>42026</v>
      </c>
      <c r="D39" s="29">
        <v>1645</v>
      </c>
      <c r="E39" s="29">
        <v>4679</v>
      </c>
      <c r="F39" s="28" t="s">
        <v>20</v>
      </c>
      <c r="G39" s="28" t="s">
        <v>33</v>
      </c>
      <c r="H39" s="28" t="s">
        <v>18</v>
      </c>
      <c r="I39" s="29">
        <v>2014</v>
      </c>
      <c r="J39" s="29">
        <v>325</v>
      </c>
      <c r="K39" s="29">
        <v>115</v>
      </c>
      <c r="L39" s="31">
        <v>0.7</v>
      </c>
      <c r="M39" s="31">
        <v>2.15</v>
      </c>
      <c r="N39" s="32">
        <v>8.0000000000000002E-3</v>
      </c>
      <c r="O39" s="9">
        <v>6.2003279320987655E-2</v>
      </c>
      <c r="P39" s="11">
        <v>2.3070987654320984E-4</v>
      </c>
      <c r="Q39" s="25">
        <f>O38-O39</f>
        <v>0.10528144290123456</v>
      </c>
      <c r="R39" s="24">
        <f>P38-P39</f>
        <v>6.7778549382716052E-3</v>
      </c>
      <c r="S39" s="38">
        <f>Q39/365</f>
        <v>2.8844230931845087E-4</v>
      </c>
      <c r="T39" s="38">
        <f>R39/365</f>
        <v>1.8569465584305767E-5</v>
      </c>
      <c r="U39" s="38">
        <f>T39*0.92</f>
        <v>1.7083908337561304E-5</v>
      </c>
      <c r="V39" s="25">
        <f>LOOKUP(H39,'Load Factor Adjustment'!$A$40:$A$46,'Load Factor Adjustment'!$D$40:$D$46)</f>
        <v>0.68571428571428572</v>
      </c>
      <c r="W39" s="38">
        <f>S39*V39</f>
        <v>1.977890121040806E-4</v>
      </c>
      <c r="X39" s="38">
        <f>U39*V39</f>
        <v>1.171468000289918E-5</v>
      </c>
    </row>
    <row r="40" spans="1:24" x14ac:dyDescent="0.25">
      <c r="A40" s="28" t="s">
        <v>27</v>
      </c>
      <c r="B40" s="29">
        <v>2014</v>
      </c>
      <c r="C40" s="34">
        <v>42026</v>
      </c>
      <c r="D40" s="29">
        <v>1646</v>
      </c>
      <c r="E40" s="29">
        <v>4676</v>
      </c>
      <c r="F40" s="28" t="s">
        <v>17</v>
      </c>
      <c r="G40" s="28" t="s">
        <v>19</v>
      </c>
      <c r="H40" s="28" t="s">
        <v>18</v>
      </c>
      <c r="I40" s="29">
        <v>1994</v>
      </c>
      <c r="J40" s="29">
        <v>700</v>
      </c>
      <c r="K40" s="29">
        <v>96</v>
      </c>
      <c r="L40" s="31">
        <v>0.7</v>
      </c>
      <c r="M40" s="31">
        <v>8.14</v>
      </c>
      <c r="N40" s="32">
        <v>0.497</v>
      </c>
      <c r="O40" s="9">
        <v>0.42207407407407405</v>
      </c>
      <c r="P40" s="11">
        <v>2.5770370370370364E-2</v>
      </c>
      <c r="Q40" s="25"/>
      <c r="R40" s="24"/>
    </row>
    <row r="41" spans="1:24" x14ac:dyDescent="0.25">
      <c r="A41" s="28" t="s">
        <v>27</v>
      </c>
      <c r="B41" s="29">
        <v>2014</v>
      </c>
      <c r="C41" s="34">
        <v>42026</v>
      </c>
      <c r="D41" s="29">
        <v>1646</v>
      </c>
      <c r="E41" s="29">
        <v>4677</v>
      </c>
      <c r="F41" s="28" t="s">
        <v>20</v>
      </c>
      <c r="G41" s="28" t="s">
        <v>33</v>
      </c>
      <c r="H41" s="28" t="s">
        <v>18</v>
      </c>
      <c r="I41" s="29">
        <v>2014</v>
      </c>
      <c r="J41" s="29">
        <v>700</v>
      </c>
      <c r="K41" s="29">
        <v>100</v>
      </c>
      <c r="L41" s="31">
        <v>0.7</v>
      </c>
      <c r="M41" s="31">
        <v>2.15</v>
      </c>
      <c r="N41" s="32">
        <v>8.0000000000000002E-3</v>
      </c>
      <c r="O41" s="9">
        <v>0.11612654320987655</v>
      </c>
      <c r="P41" s="11">
        <v>4.3209876543209879E-4</v>
      </c>
      <c r="Q41" s="25">
        <f>O40-O41</f>
        <v>0.30594753086419751</v>
      </c>
      <c r="R41" s="24">
        <f>P40-P41</f>
        <v>2.5338271604938265E-2</v>
      </c>
      <c r="S41" s="38">
        <f>Q41/365</f>
        <v>8.3821241332656857E-4</v>
      </c>
      <c r="T41" s="38">
        <f>R41/365</f>
        <v>6.941992220531032E-5</v>
      </c>
      <c r="U41" s="38">
        <f>T41*0.92</f>
        <v>6.3866328428885502E-5</v>
      </c>
      <c r="V41" s="25">
        <f>LOOKUP(H41,'Load Factor Adjustment'!$A$40:$A$46,'Load Factor Adjustment'!$D$40:$D$46)</f>
        <v>0.68571428571428572</v>
      </c>
      <c r="W41" s="38">
        <f>S41*V41</f>
        <v>5.7477422628107559E-4</v>
      </c>
      <c r="X41" s="38">
        <f>U41*V41</f>
        <v>4.3794053779807201E-5</v>
      </c>
    </row>
    <row r="42" spans="1:24" x14ac:dyDescent="0.25">
      <c r="A42" s="28" t="s">
        <v>26</v>
      </c>
      <c r="B42" s="29">
        <v>2014</v>
      </c>
      <c r="C42" s="34">
        <v>42026</v>
      </c>
      <c r="D42" s="29">
        <v>1668</v>
      </c>
      <c r="E42" s="29">
        <v>4690</v>
      </c>
      <c r="F42" s="28" t="s">
        <v>17</v>
      </c>
      <c r="G42" s="28" t="s">
        <v>19</v>
      </c>
      <c r="H42" s="28" t="s">
        <v>18</v>
      </c>
      <c r="I42" s="29">
        <v>1990</v>
      </c>
      <c r="J42" s="29">
        <v>750</v>
      </c>
      <c r="K42" s="29">
        <v>80</v>
      </c>
      <c r="L42" s="31">
        <v>0.7</v>
      </c>
      <c r="M42" s="31">
        <v>8.14</v>
      </c>
      <c r="N42" s="32">
        <v>0.497</v>
      </c>
      <c r="O42" s="9">
        <v>0.37685185185185183</v>
      </c>
      <c r="P42" s="11">
        <v>2.3009259259259261E-2</v>
      </c>
      <c r="Q42" s="25"/>
      <c r="R42" s="24"/>
    </row>
    <row r="43" spans="1:24" x14ac:dyDescent="0.25">
      <c r="A43" s="28" t="s">
        <v>26</v>
      </c>
      <c r="B43" s="29">
        <v>2014</v>
      </c>
      <c r="C43" s="34">
        <v>42026</v>
      </c>
      <c r="D43" s="29">
        <v>1668</v>
      </c>
      <c r="E43" s="29">
        <v>4691</v>
      </c>
      <c r="F43" s="28" t="s">
        <v>20</v>
      </c>
      <c r="G43" s="28" t="s">
        <v>33</v>
      </c>
      <c r="H43" s="28" t="s">
        <v>18</v>
      </c>
      <c r="I43" s="29">
        <v>2013</v>
      </c>
      <c r="J43" s="29">
        <v>750</v>
      </c>
      <c r="K43" s="29">
        <v>85</v>
      </c>
      <c r="L43" s="31">
        <v>0.7</v>
      </c>
      <c r="M43" s="31">
        <v>2.14</v>
      </c>
      <c r="N43" s="32">
        <v>8.0000000000000002E-3</v>
      </c>
      <c r="O43" s="9">
        <v>0.10526620370370371</v>
      </c>
      <c r="P43" s="11">
        <v>3.9351851851851852E-4</v>
      </c>
      <c r="Q43" s="25">
        <f>O42-O43</f>
        <v>0.27158564814814812</v>
      </c>
      <c r="R43" s="24">
        <f>P42-P43</f>
        <v>2.2615740740740742E-2</v>
      </c>
      <c r="S43" s="38">
        <f>Q43/365</f>
        <v>7.4407026889903595E-4</v>
      </c>
      <c r="T43" s="38">
        <f>R43/365</f>
        <v>6.1960933536276002E-5</v>
      </c>
      <c r="U43" s="38">
        <f>T43*0.92</f>
        <v>5.7004058853373921E-5</v>
      </c>
      <c r="V43" s="25">
        <f>LOOKUP(H43,'Load Factor Adjustment'!$A$40:$A$46,'Load Factor Adjustment'!$D$40:$D$46)</f>
        <v>0.68571428571428572</v>
      </c>
      <c r="W43" s="38">
        <f>S43*V43</f>
        <v>5.102196129593389E-4</v>
      </c>
      <c r="X43" s="38">
        <f>U43*V43</f>
        <v>3.9088497499456401E-5</v>
      </c>
    </row>
    <row r="44" spans="1:24" x14ac:dyDescent="0.25">
      <c r="A44" s="28" t="s">
        <v>26</v>
      </c>
      <c r="B44" s="29">
        <v>2014</v>
      </c>
      <c r="C44" s="34">
        <v>42030</v>
      </c>
      <c r="D44" s="29">
        <v>1669</v>
      </c>
      <c r="E44" s="29">
        <v>4688</v>
      </c>
      <c r="F44" s="28" t="s">
        <v>17</v>
      </c>
      <c r="G44" s="28" t="s">
        <v>19</v>
      </c>
      <c r="H44" s="28" t="s">
        <v>18</v>
      </c>
      <c r="I44" s="29">
        <v>1976</v>
      </c>
      <c r="J44" s="29">
        <v>2200</v>
      </c>
      <c r="K44" s="29">
        <v>186</v>
      </c>
      <c r="L44" s="31">
        <v>0.7</v>
      </c>
      <c r="M44" s="31">
        <v>11.16</v>
      </c>
      <c r="N44" s="32">
        <v>0.39600000000000002</v>
      </c>
      <c r="O44" s="9">
        <v>3.5236666666666667</v>
      </c>
      <c r="P44" s="11">
        <v>0.12503333333333333</v>
      </c>
      <c r="Q44" s="25"/>
      <c r="R44" s="24"/>
    </row>
    <row r="45" spans="1:24" x14ac:dyDescent="0.25">
      <c r="A45" s="28" t="s">
        <v>26</v>
      </c>
      <c r="B45" s="29">
        <v>2014</v>
      </c>
      <c r="C45" s="34">
        <v>42030</v>
      </c>
      <c r="D45" s="29">
        <v>1669</v>
      </c>
      <c r="E45" s="29">
        <v>4689</v>
      </c>
      <c r="F45" s="28" t="s">
        <v>20</v>
      </c>
      <c r="G45" s="28" t="s">
        <v>33</v>
      </c>
      <c r="H45" s="28" t="s">
        <v>18</v>
      </c>
      <c r="I45" s="29">
        <v>2014</v>
      </c>
      <c r="J45" s="29">
        <v>2200</v>
      </c>
      <c r="K45" s="29">
        <v>100</v>
      </c>
      <c r="L45" s="31">
        <v>0.7</v>
      </c>
      <c r="M45" s="31">
        <v>2.15</v>
      </c>
      <c r="N45" s="32">
        <v>8.0000000000000002E-3</v>
      </c>
      <c r="O45" s="9">
        <v>0.36496913580246915</v>
      </c>
      <c r="P45" s="11">
        <v>1.3580246913580246E-3</v>
      </c>
      <c r="Q45" s="25">
        <f>O44-O45</f>
        <v>3.1586975308641976</v>
      </c>
      <c r="R45" s="24">
        <f>P44-P45</f>
        <v>0.1236753086419753</v>
      </c>
      <c r="S45" s="38">
        <f>Q45/365</f>
        <v>8.6539658379841036E-3</v>
      </c>
      <c r="T45" s="38">
        <f>R45/365</f>
        <v>3.3883646203280906E-4</v>
      </c>
      <c r="U45" s="38">
        <f>T45*0.92</f>
        <v>3.1172954507018436E-4</v>
      </c>
      <c r="V45" s="25">
        <f>LOOKUP(H45,'Load Factor Adjustment'!$A$40:$A$46,'Load Factor Adjustment'!$D$40:$D$46)</f>
        <v>0.68571428571428572</v>
      </c>
      <c r="W45" s="38">
        <f>S45*V45</f>
        <v>5.9341480031890994E-3</v>
      </c>
      <c r="X45" s="38">
        <f>U45*V45</f>
        <v>2.1375740233384072E-4</v>
      </c>
    </row>
    <row r="46" spans="1:24" x14ac:dyDescent="0.25">
      <c r="A46" s="28" t="s">
        <v>25</v>
      </c>
      <c r="B46" s="29">
        <v>2014</v>
      </c>
      <c r="C46" s="34">
        <v>42030</v>
      </c>
      <c r="D46" s="29">
        <v>1738</v>
      </c>
      <c r="E46" s="29">
        <v>4714</v>
      </c>
      <c r="F46" s="28" t="s">
        <v>17</v>
      </c>
      <c r="G46" s="28" t="s">
        <v>19</v>
      </c>
      <c r="H46" s="28" t="s">
        <v>18</v>
      </c>
      <c r="I46" s="29">
        <v>1979</v>
      </c>
      <c r="J46" s="29">
        <v>500</v>
      </c>
      <c r="K46" s="29">
        <v>96</v>
      </c>
      <c r="L46" s="31">
        <v>0.7</v>
      </c>
      <c r="M46" s="31">
        <v>12.09</v>
      </c>
      <c r="N46" s="32">
        <v>0.60499999999999998</v>
      </c>
      <c r="O46" s="9">
        <v>0.44777777777777777</v>
      </c>
      <c r="P46" s="11">
        <v>2.2407407407407407E-2</v>
      </c>
      <c r="Q46" s="25"/>
      <c r="R46" s="24"/>
    </row>
    <row r="47" spans="1:24" x14ac:dyDescent="0.25">
      <c r="A47" s="28" t="s">
        <v>25</v>
      </c>
      <c r="B47" s="29">
        <v>2014</v>
      </c>
      <c r="C47" s="34">
        <v>42030</v>
      </c>
      <c r="D47" s="29">
        <v>1738</v>
      </c>
      <c r="E47" s="29">
        <v>4715</v>
      </c>
      <c r="F47" s="28" t="s">
        <v>20</v>
      </c>
      <c r="G47" s="28" t="s">
        <v>33</v>
      </c>
      <c r="H47" s="28" t="s">
        <v>18</v>
      </c>
      <c r="I47" s="29">
        <v>2014</v>
      </c>
      <c r="J47" s="29">
        <v>500</v>
      </c>
      <c r="K47" s="29">
        <v>115</v>
      </c>
      <c r="L47" s="31">
        <v>0.7</v>
      </c>
      <c r="M47" s="31">
        <v>2.15</v>
      </c>
      <c r="N47" s="32">
        <v>8.0000000000000002E-3</v>
      </c>
      <c r="O47" s="9">
        <v>9.5389660493827161E-2</v>
      </c>
      <c r="P47" s="11">
        <v>3.5493827160493826E-4</v>
      </c>
      <c r="Q47" s="25">
        <f>O46-O47</f>
        <v>0.35238811728395059</v>
      </c>
      <c r="R47" s="24">
        <f>P46-P47</f>
        <v>2.2052469135802468E-2</v>
      </c>
      <c r="S47" s="38">
        <f>Q47/365</f>
        <v>9.6544689666835774E-4</v>
      </c>
      <c r="T47" s="38">
        <f>R47/365</f>
        <v>6.0417723659732792E-5</v>
      </c>
      <c r="U47" s="38">
        <f>T47*0.92</f>
        <v>5.5584305766954171E-5</v>
      </c>
      <c r="V47" s="25">
        <f>LOOKUP(H47,'Load Factor Adjustment'!$A$40:$A$46,'Load Factor Adjustment'!$D$40:$D$46)</f>
        <v>0.68571428571428572</v>
      </c>
      <c r="W47" s="38">
        <f>S47*V47</f>
        <v>6.6202072914401679E-4</v>
      </c>
      <c r="X47" s="38">
        <f>U47*V47</f>
        <v>3.8114952525911433E-5</v>
      </c>
    </row>
    <row r="48" spans="1:24" x14ac:dyDescent="0.25">
      <c r="A48" s="28" t="s">
        <v>29</v>
      </c>
      <c r="B48" s="29">
        <v>2014</v>
      </c>
      <c r="C48" s="34">
        <v>42032</v>
      </c>
      <c r="D48" s="29">
        <v>1615</v>
      </c>
      <c r="E48" s="29">
        <v>4891</v>
      </c>
      <c r="F48" s="28" t="s">
        <v>17</v>
      </c>
      <c r="G48" s="28" t="s">
        <v>19</v>
      </c>
      <c r="H48" s="28" t="s">
        <v>18</v>
      </c>
      <c r="I48" s="29">
        <v>1978</v>
      </c>
      <c r="J48" s="29">
        <v>900</v>
      </c>
      <c r="K48" s="29">
        <v>145</v>
      </c>
      <c r="L48" s="31">
        <v>0.7</v>
      </c>
      <c r="M48" s="31">
        <v>11.16</v>
      </c>
      <c r="N48" s="32">
        <v>0.39600000000000002</v>
      </c>
      <c r="O48" s="9">
        <v>1.1237499999999998</v>
      </c>
      <c r="P48" s="11">
        <v>3.9875000000000008E-2</v>
      </c>
      <c r="Q48" s="25"/>
      <c r="R48" s="24"/>
    </row>
    <row r="49" spans="1:24" x14ac:dyDescent="0.25">
      <c r="A49" s="28" t="s">
        <v>29</v>
      </c>
      <c r="B49" s="29">
        <v>2014</v>
      </c>
      <c r="C49" s="34">
        <v>42032</v>
      </c>
      <c r="D49" s="29">
        <v>1615</v>
      </c>
      <c r="E49" s="29">
        <v>4893</v>
      </c>
      <c r="F49" s="28" t="s">
        <v>20</v>
      </c>
      <c r="G49" s="28" t="s">
        <v>33</v>
      </c>
      <c r="H49" s="28" t="s">
        <v>18</v>
      </c>
      <c r="I49" s="29">
        <v>2014</v>
      </c>
      <c r="J49" s="29">
        <v>900</v>
      </c>
      <c r="K49" s="29">
        <v>119</v>
      </c>
      <c r="L49" s="31">
        <v>0.7</v>
      </c>
      <c r="M49" s="31">
        <v>2.15</v>
      </c>
      <c r="N49" s="32">
        <v>8.0000000000000002E-3</v>
      </c>
      <c r="O49" s="9">
        <v>0.1776736111111111</v>
      </c>
      <c r="P49" s="11">
        <v>6.6111111111111112E-4</v>
      </c>
      <c r="Q49" s="25">
        <f>O48-O49</f>
        <v>0.94607638888888868</v>
      </c>
      <c r="R49" s="24">
        <f>P48-P49</f>
        <v>3.9213888888888895E-2</v>
      </c>
      <c r="S49" s="38">
        <f>Q49/365</f>
        <v>2.5919901065449007E-3</v>
      </c>
      <c r="T49" s="38">
        <f>R49/365</f>
        <v>1.0743531202435314E-4</v>
      </c>
      <c r="U49" s="38">
        <f>T49*0.92</f>
        <v>9.8840487062404889E-5</v>
      </c>
      <c r="V49" s="25">
        <f>LOOKUP(H49,'Load Factor Adjustment'!$A$40:$A$46,'Load Factor Adjustment'!$D$40:$D$46)</f>
        <v>0.68571428571428572</v>
      </c>
      <c r="W49" s="38">
        <f>S49*V49</f>
        <v>1.777364644487932E-3</v>
      </c>
      <c r="X49" s="38">
        <f>U49*V49</f>
        <v>6.777633398564907E-5</v>
      </c>
    </row>
    <row r="50" spans="1:24" x14ac:dyDescent="0.25">
      <c r="A50" s="28" t="s">
        <v>25</v>
      </c>
      <c r="B50" s="29">
        <v>2014</v>
      </c>
      <c r="C50" s="34">
        <v>42032</v>
      </c>
      <c r="D50" s="29">
        <v>1760</v>
      </c>
      <c r="E50" s="29">
        <v>5545</v>
      </c>
      <c r="F50" s="28" t="s">
        <v>17</v>
      </c>
      <c r="G50" s="28" t="s">
        <v>19</v>
      </c>
      <c r="H50" s="28" t="s">
        <v>18</v>
      </c>
      <c r="I50" s="29">
        <v>1970</v>
      </c>
      <c r="J50" s="29">
        <v>900</v>
      </c>
      <c r="K50" s="29">
        <v>68</v>
      </c>
      <c r="L50" s="31">
        <v>0.7</v>
      </c>
      <c r="M50" s="31">
        <v>12.09</v>
      </c>
      <c r="N50" s="32">
        <v>0.60499999999999998</v>
      </c>
      <c r="O50" s="9">
        <v>0.57091666666666663</v>
      </c>
      <c r="P50" s="11">
        <v>2.8569444444444442E-2</v>
      </c>
      <c r="Q50" s="25"/>
      <c r="R50" s="24"/>
    </row>
    <row r="51" spans="1:24" x14ac:dyDescent="0.25">
      <c r="A51" s="28" t="s">
        <v>25</v>
      </c>
      <c r="B51" s="29">
        <v>2014</v>
      </c>
      <c r="C51" s="34">
        <v>42032</v>
      </c>
      <c r="D51" s="29">
        <v>1760</v>
      </c>
      <c r="E51" s="29">
        <v>5507</v>
      </c>
      <c r="F51" s="28" t="s">
        <v>17</v>
      </c>
      <c r="G51" s="28" t="s">
        <v>19</v>
      </c>
      <c r="H51" s="28" t="s">
        <v>18</v>
      </c>
      <c r="I51" s="29">
        <v>1972</v>
      </c>
      <c r="J51" s="29">
        <v>750</v>
      </c>
      <c r="K51" s="29">
        <v>90</v>
      </c>
      <c r="L51" s="31">
        <v>0.7</v>
      </c>
      <c r="M51" s="31">
        <v>12.09</v>
      </c>
      <c r="N51" s="32">
        <v>0.60499999999999998</v>
      </c>
      <c r="O51" s="9">
        <v>0.62968749999999996</v>
      </c>
      <c r="P51" s="11">
        <v>3.1510416666666666E-2</v>
      </c>
      <c r="Q51" s="25"/>
      <c r="R51" s="24"/>
    </row>
    <row r="52" spans="1:24" x14ac:dyDescent="0.25">
      <c r="A52" s="28" t="s">
        <v>25</v>
      </c>
      <c r="B52" s="29">
        <v>2014</v>
      </c>
      <c r="C52" s="34">
        <v>42032</v>
      </c>
      <c r="D52" s="29">
        <v>1760</v>
      </c>
      <c r="E52" s="29">
        <v>5508</v>
      </c>
      <c r="F52" s="28" t="s">
        <v>20</v>
      </c>
      <c r="G52" s="28" t="s">
        <v>33</v>
      </c>
      <c r="H52" s="28" t="s">
        <v>18</v>
      </c>
      <c r="I52" s="29">
        <v>2014</v>
      </c>
      <c r="J52" s="29">
        <v>1650</v>
      </c>
      <c r="K52" s="29">
        <v>85</v>
      </c>
      <c r="L52" s="31">
        <v>0.7</v>
      </c>
      <c r="M52" s="31">
        <v>2.14</v>
      </c>
      <c r="N52" s="32">
        <v>8.0000000000000002E-3</v>
      </c>
      <c r="O52" s="9">
        <v>0.23158564814814814</v>
      </c>
      <c r="P52" s="11">
        <v>8.6574074074074071E-4</v>
      </c>
      <c r="Q52" s="25">
        <f>O50+O51-O52</f>
        <v>0.96901851851851828</v>
      </c>
      <c r="R52" s="24">
        <f>P50+P51-P52</f>
        <v>5.9214120370370361E-2</v>
      </c>
      <c r="S52" s="38">
        <f>Q52/365</f>
        <v>2.6548452562151184E-3</v>
      </c>
      <c r="T52" s="38">
        <f>R52/365</f>
        <v>1.6223046676813797E-4</v>
      </c>
      <c r="U52" s="38">
        <f>T52*0.92</f>
        <v>1.4925202942668694E-4</v>
      </c>
      <c r="V52" s="25">
        <f>LOOKUP(H52,'Load Factor Adjustment'!$A$40:$A$46,'Load Factor Adjustment'!$D$40:$D$46)</f>
        <v>0.68571428571428572</v>
      </c>
      <c r="W52" s="38">
        <f>S52*V52</f>
        <v>1.8204653185475098E-3</v>
      </c>
      <c r="X52" s="38">
        <f>U52*V52</f>
        <v>1.0234424874972819E-4</v>
      </c>
    </row>
    <row r="53" spans="1:24" x14ac:dyDescent="0.25">
      <c r="A53" s="28" t="s">
        <v>16</v>
      </c>
      <c r="B53" s="29">
        <v>2013</v>
      </c>
      <c r="C53" s="34">
        <v>42033</v>
      </c>
      <c r="D53" s="29">
        <v>1641</v>
      </c>
      <c r="E53" s="29">
        <v>4845</v>
      </c>
      <c r="F53" s="28" t="s">
        <v>17</v>
      </c>
      <c r="G53" s="28" t="s">
        <v>19</v>
      </c>
      <c r="H53" s="28" t="s">
        <v>34</v>
      </c>
      <c r="I53" s="29">
        <v>1980</v>
      </c>
      <c r="J53" s="29">
        <v>1200</v>
      </c>
      <c r="K53" s="29">
        <v>650</v>
      </c>
      <c r="L53" s="29">
        <v>0.51</v>
      </c>
      <c r="M53" s="31">
        <v>10.23</v>
      </c>
      <c r="N53" s="32">
        <v>0.39600000000000002</v>
      </c>
      <c r="O53" s="9">
        <v>4.4857738095238098</v>
      </c>
      <c r="P53" s="11">
        <v>0.17364285714285718</v>
      </c>
      <c r="Q53" s="25"/>
      <c r="R53" s="24"/>
    </row>
    <row r="54" spans="1:24" x14ac:dyDescent="0.25">
      <c r="A54" s="28" t="s">
        <v>16</v>
      </c>
      <c r="B54" s="29">
        <v>2013</v>
      </c>
      <c r="C54" s="34">
        <v>42033</v>
      </c>
      <c r="D54" s="29">
        <v>1641</v>
      </c>
      <c r="E54" s="29">
        <v>4847</v>
      </c>
      <c r="F54" s="28" t="s">
        <v>20</v>
      </c>
      <c r="G54" s="28" t="s">
        <v>21</v>
      </c>
      <c r="H54" s="28" t="s">
        <v>34</v>
      </c>
      <c r="I54" s="29">
        <v>2014</v>
      </c>
      <c r="J54" s="29">
        <v>1200</v>
      </c>
      <c r="K54" s="29">
        <v>440</v>
      </c>
      <c r="L54" s="29">
        <v>0.51</v>
      </c>
      <c r="M54" s="31">
        <v>2.3199999999999998</v>
      </c>
      <c r="N54" s="32">
        <v>8.7999999999999995E-2</v>
      </c>
      <c r="O54" s="9">
        <v>0.6886349206349206</v>
      </c>
      <c r="P54" s="11">
        <v>2.6120634920634919E-2</v>
      </c>
      <c r="Q54" s="25">
        <f>O53-O54</f>
        <v>3.7971388888888891</v>
      </c>
      <c r="R54" s="24">
        <f>P53-P54</f>
        <v>0.14752222222222228</v>
      </c>
      <c r="S54" s="38">
        <f>Q54/365</f>
        <v>1.0403120243531202E-2</v>
      </c>
      <c r="T54" s="38">
        <f>R54/365</f>
        <v>4.0417047184170484E-4</v>
      </c>
      <c r="U54" s="38">
        <f>T54*0.92</f>
        <v>3.7183683409436845E-4</v>
      </c>
      <c r="V54" s="25">
        <f>LOOKUP(H54,'Load Factor Adjustment'!$A$40:$A$46,'Load Factor Adjustment'!$D$40:$D$46)</f>
        <v>0.78431372549019607</v>
      </c>
      <c r="W54" s="38">
        <f>S54*V54</f>
        <v>8.1593099949264329E-3</v>
      </c>
      <c r="X54" s="38">
        <f>U54*V54</f>
        <v>2.9163673262303408E-4</v>
      </c>
    </row>
    <row r="55" spans="1:24" x14ac:dyDescent="0.25">
      <c r="A55" s="28" t="s">
        <v>23</v>
      </c>
      <c r="B55" s="29">
        <v>2014</v>
      </c>
      <c r="C55" s="34">
        <v>42034</v>
      </c>
      <c r="D55" s="29">
        <v>1730</v>
      </c>
      <c r="E55" s="29">
        <v>4920</v>
      </c>
      <c r="F55" s="28" t="s">
        <v>17</v>
      </c>
      <c r="G55" s="28" t="s">
        <v>19</v>
      </c>
      <c r="H55" s="28" t="s">
        <v>18</v>
      </c>
      <c r="I55" s="29">
        <v>1982</v>
      </c>
      <c r="J55" s="29">
        <v>500</v>
      </c>
      <c r="K55" s="29">
        <v>84</v>
      </c>
      <c r="L55" s="31">
        <v>0.7</v>
      </c>
      <c r="M55" s="31">
        <v>12.09</v>
      </c>
      <c r="N55" s="32">
        <v>0.60499999999999998</v>
      </c>
      <c r="O55" s="9">
        <v>0.39180555555555557</v>
      </c>
      <c r="P55" s="11">
        <v>1.9606481481481482E-2</v>
      </c>
      <c r="Q55" s="25"/>
      <c r="R55" s="24"/>
    </row>
    <row r="56" spans="1:24" x14ac:dyDescent="0.25">
      <c r="A56" s="28" t="s">
        <v>23</v>
      </c>
      <c r="B56" s="29">
        <v>2014</v>
      </c>
      <c r="C56" s="34">
        <v>42034</v>
      </c>
      <c r="D56" s="29">
        <v>1730</v>
      </c>
      <c r="E56" s="29">
        <v>4921</v>
      </c>
      <c r="F56" s="28" t="s">
        <v>20</v>
      </c>
      <c r="G56" s="28" t="s">
        <v>33</v>
      </c>
      <c r="H56" s="28" t="s">
        <v>18</v>
      </c>
      <c r="I56" s="29">
        <v>2014</v>
      </c>
      <c r="J56" s="29">
        <v>500</v>
      </c>
      <c r="K56" s="29">
        <v>100</v>
      </c>
      <c r="L56" s="31">
        <v>0.7</v>
      </c>
      <c r="M56" s="31">
        <v>2.15</v>
      </c>
      <c r="N56" s="32">
        <v>8.0000000000000002E-3</v>
      </c>
      <c r="O56" s="9">
        <v>8.2947530864197525E-2</v>
      </c>
      <c r="P56" s="11">
        <v>3.0864197530864197E-4</v>
      </c>
      <c r="Q56" s="25">
        <f>O55-O56</f>
        <v>0.30885802469135804</v>
      </c>
      <c r="R56" s="24">
        <f>P55-P56</f>
        <v>1.929783950617284E-2</v>
      </c>
      <c r="S56" s="38">
        <f>Q56/365</f>
        <v>8.4618636901741923E-4</v>
      </c>
      <c r="T56" s="38">
        <f>R56/365</f>
        <v>5.2870793167596822E-5</v>
      </c>
      <c r="U56" s="38">
        <f>T56*0.92</f>
        <v>4.8641129714189081E-5</v>
      </c>
      <c r="V56" s="25">
        <f>LOOKUP(H56,'Load Factor Adjustment'!$A$40:$A$46,'Load Factor Adjustment'!$D$40:$D$46)</f>
        <v>0.68571428571428572</v>
      </c>
      <c r="W56" s="38">
        <f>S56*V56</f>
        <v>5.8024208161194465E-4</v>
      </c>
      <c r="X56" s="38">
        <f>U56*V56</f>
        <v>3.3353917518301086E-5</v>
      </c>
    </row>
    <row r="57" spans="1:24" x14ac:dyDescent="0.25">
      <c r="A57" s="28" t="s">
        <v>29</v>
      </c>
      <c r="B57" s="29">
        <v>2014</v>
      </c>
      <c r="C57" s="34">
        <v>42037</v>
      </c>
      <c r="D57" s="29">
        <v>1616</v>
      </c>
      <c r="E57" s="29">
        <v>4889</v>
      </c>
      <c r="F57" s="28" t="s">
        <v>17</v>
      </c>
      <c r="G57" s="28" t="s">
        <v>19</v>
      </c>
      <c r="H57" s="28" t="s">
        <v>18</v>
      </c>
      <c r="I57" s="29">
        <v>1981</v>
      </c>
      <c r="J57" s="29">
        <v>800</v>
      </c>
      <c r="K57" s="29">
        <v>95</v>
      </c>
      <c r="L57" s="31">
        <v>0.7</v>
      </c>
      <c r="M57" s="31">
        <v>12.09</v>
      </c>
      <c r="N57" s="32">
        <v>0.60499999999999998</v>
      </c>
      <c r="O57" s="9">
        <v>0.70898148148148143</v>
      </c>
      <c r="P57" s="11">
        <v>3.5478395061728389E-2</v>
      </c>
      <c r="Q57" s="25"/>
      <c r="R57" s="24"/>
    </row>
    <row r="58" spans="1:24" x14ac:dyDescent="0.25">
      <c r="A58" s="28" t="s">
        <v>29</v>
      </c>
      <c r="B58" s="29">
        <v>2014</v>
      </c>
      <c r="C58" s="34">
        <v>42037</v>
      </c>
      <c r="D58" s="29">
        <v>1616</v>
      </c>
      <c r="E58" s="29">
        <v>4890</v>
      </c>
      <c r="F58" s="28" t="s">
        <v>20</v>
      </c>
      <c r="G58" s="28" t="s">
        <v>33</v>
      </c>
      <c r="H58" s="28" t="s">
        <v>18</v>
      </c>
      <c r="I58" s="29">
        <v>2014</v>
      </c>
      <c r="J58" s="29">
        <v>800</v>
      </c>
      <c r="K58" s="29">
        <v>115</v>
      </c>
      <c r="L58" s="31">
        <v>0.7</v>
      </c>
      <c r="M58" s="31">
        <v>2.15</v>
      </c>
      <c r="N58" s="32">
        <v>8.0000000000000002E-3</v>
      </c>
      <c r="O58" s="9">
        <v>0.15262345679012346</v>
      </c>
      <c r="P58" s="11">
        <v>5.6790123456790112E-4</v>
      </c>
      <c r="Q58" s="25">
        <f>O57-O58</f>
        <v>0.55635802469135798</v>
      </c>
      <c r="R58" s="24">
        <f>P57-P58</f>
        <v>3.4910493827160487E-2</v>
      </c>
      <c r="S58" s="38">
        <f>Q58/365</f>
        <v>1.524268560798241E-3</v>
      </c>
      <c r="T58" s="38">
        <f>R58/365</f>
        <v>9.5645188567562982E-5</v>
      </c>
      <c r="U58" s="38">
        <f>T58*0.92</f>
        <v>8.7993573482157944E-5</v>
      </c>
      <c r="V58" s="25">
        <f>LOOKUP(H58,'Load Factor Adjustment'!$A$40:$A$46,'Load Factor Adjustment'!$D$40:$D$46)</f>
        <v>0.68571428571428572</v>
      </c>
      <c r="W58" s="38">
        <f>S58*V58</f>
        <v>1.0452127274045082E-3</v>
      </c>
      <c r="X58" s="38">
        <f>U58*V58</f>
        <v>6.0338450387765451E-5</v>
      </c>
    </row>
    <row r="59" spans="1:24" x14ac:dyDescent="0.25">
      <c r="A59" s="28" t="s">
        <v>29</v>
      </c>
      <c r="B59" s="29">
        <v>2014</v>
      </c>
      <c r="C59" s="34">
        <v>42037</v>
      </c>
      <c r="D59" s="29">
        <v>1617</v>
      </c>
      <c r="E59" s="29">
        <v>4887</v>
      </c>
      <c r="F59" s="28" t="s">
        <v>17</v>
      </c>
      <c r="G59" s="28" t="s">
        <v>19</v>
      </c>
      <c r="H59" s="28" t="s">
        <v>18</v>
      </c>
      <c r="I59" s="29">
        <v>1995</v>
      </c>
      <c r="J59" s="29">
        <v>800</v>
      </c>
      <c r="K59" s="29">
        <v>111</v>
      </c>
      <c r="L59" s="31">
        <v>0.7</v>
      </c>
      <c r="M59" s="31">
        <v>8.14</v>
      </c>
      <c r="N59" s="32">
        <v>0.497</v>
      </c>
      <c r="O59" s="9">
        <v>0.55774074074074065</v>
      </c>
      <c r="P59" s="11">
        <v>3.4053703703703704E-2</v>
      </c>
      <c r="Q59" s="25"/>
      <c r="R59" s="24"/>
    </row>
    <row r="60" spans="1:24" x14ac:dyDescent="0.25">
      <c r="A60" s="28" t="s">
        <v>29</v>
      </c>
      <c r="B60" s="29">
        <v>2014</v>
      </c>
      <c r="C60" s="34">
        <v>42037</v>
      </c>
      <c r="D60" s="29">
        <v>1617</v>
      </c>
      <c r="E60" s="29">
        <v>4888</v>
      </c>
      <c r="F60" s="28" t="s">
        <v>20</v>
      </c>
      <c r="G60" s="28" t="s">
        <v>33</v>
      </c>
      <c r="H60" s="28" t="s">
        <v>18</v>
      </c>
      <c r="I60" s="29">
        <v>2014</v>
      </c>
      <c r="J60" s="29">
        <v>800</v>
      </c>
      <c r="K60" s="29">
        <v>105</v>
      </c>
      <c r="L60" s="31">
        <v>0.7</v>
      </c>
      <c r="M60" s="31">
        <v>2.15</v>
      </c>
      <c r="N60" s="32">
        <v>8.0000000000000002E-3</v>
      </c>
      <c r="O60" s="9">
        <v>0.13935185185185184</v>
      </c>
      <c r="P60" s="11">
        <v>5.1851851851851853E-4</v>
      </c>
      <c r="Q60" s="25">
        <f>O59-O60</f>
        <v>0.41838888888888881</v>
      </c>
      <c r="R60" s="24">
        <f>P59-P60</f>
        <v>3.3535185185185189E-2</v>
      </c>
      <c r="S60" s="38">
        <f>Q60/365</f>
        <v>1.1462709284627091E-3</v>
      </c>
      <c r="T60" s="38">
        <f>R60/365</f>
        <v>9.1877219685438868E-5</v>
      </c>
      <c r="U60" s="38">
        <f>T60*0.92</f>
        <v>8.4527042110603767E-5</v>
      </c>
      <c r="V60" s="25">
        <f>LOOKUP(H60,'Load Factor Adjustment'!$A$40:$A$46,'Load Factor Adjustment'!$D$40:$D$46)</f>
        <v>0.68571428571428572</v>
      </c>
      <c r="W60" s="38">
        <f>S60*V60</f>
        <v>7.8601435094585769E-4</v>
      </c>
      <c r="X60" s="38">
        <f>U60*V60</f>
        <v>5.7961400304414009E-5</v>
      </c>
    </row>
    <row r="61" spans="1:24" x14ac:dyDescent="0.25">
      <c r="A61" s="28" t="s">
        <v>26</v>
      </c>
      <c r="B61" s="29">
        <v>2014</v>
      </c>
      <c r="C61" s="34">
        <v>42037</v>
      </c>
      <c r="D61" s="29">
        <v>1663</v>
      </c>
      <c r="E61" s="29">
        <v>4700</v>
      </c>
      <c r="F61" s="28" t="s">
        <v>17</v>
      </c>
      <c r="G61" s="28" t="s">
        <v>19</v>
      </c>
      <c r="H61" s="28" t="s">
        <v>18</v>
      </c>
      <c r="I61" s="29">
        <v>1996</v>
      </c>
      <c r="J61" s="29">
        <v>600</v>
      </c>
      <c r="K61" s="29">
        <v>95</v>
      </c>
      <c r="L61" s="31">
        <v>0.7</v>
      </c>
      <c r="M61" s="31">
        <v>8.14</v>
      </c>
      <c r="N61" s="32">
        <v>0.497</v>
      </c>
      <c r="O61" s="9">
        <v>0.35800925925925925</v>
      </c>
      <c r="P61" s="11">
        <v>2.1858796296296296E-2</v>
      </c>
      <c r="Q61" s="25"/>
      <c r="R61" s="24"/>
    </row>
    <row r="62" spans="1:24" x14ac:dyDescent="0.25">
      <c r="A62" s="28" t="s">
        <v>26</v>
      </c>
      <c r="B62" s="29">
        <v>2014</v>
      </c>
      <c r="C62" s="34">
        <v>42037</v>
      </c>
      <c r="D62" s="29">
        <v>1663</v>
      </c>
      <c r="E62" s="29">
        <v>4702</v>
      </c>
      <c r="F62" s="28" t="s">
        <v>20</v>
      </c>
      <c r="G62" s="28" t="s">
        <v>33</v>
      </c>
      <c r="H62" s="28" t="s">
        <v>18</v>
      </c>
      <c r="I62" s="29">
        <v>2014</v>
      </c>
      <c r="J62" s="29">
        <v>600</v>
      </c>
      <c r="K62" s="29">
        <v>99</v>
      </c>
      <c r="L62" s="31">
        <v>0.7</v>
      </c>
      <c r="M62" s="31">
        <v>2.14</v>
      </c>
      <c r="N62" s="32">
        <v>8.0000000000000002E-3</v>
      </c>
      <c r="O62" s="9">
        <v>9.8083333333333328E-2</v>
      </c>
      <c r="P62" s="11">
        <v>3.6666666666666667E-4</v>
      </c>
      <c r="Q62" s="25">
        <f>O61-O62</f>
        <v>0.25992592592592589</v>
      </c>
      <c r="R62" s="24">
        <f>P61-P62</f>
        <v>2.1492129629629628E-2</v>
      </c>
      <c r="S62" s="38">
        <f>Q62/365</f>
        <v>7.1212582445459149E-4</v>
      </c>
      <c r="T62" s="38">
        <f>R62/365</f>
        <v>5.888254693049213E-5</v>
      </c>
      <c r="U62" s="38">
        <f>T62*0.92</f>
        <v>5.4171943176052762E-5</v>
      </c>
      <c r="V62" s="25">
        <f>LOOKUP(H62,'Load Factor Adjustment'!$A$40:$A$46,'Load Factor Adjustment'!$D$40:$D$46)</f>
        <v>0.68571428571428572</v>
      </c>
      <c r="W62" s="38">
        <f>S62*V62</f>
        <v>4.8831485105457707E-4</v>
      </c>
      <c r="X62" s="38">
        <f>U62*V62</f>
        <v>3.7146475320721896E-5</v>
      </c>
    </row>
    <row r="63" spans="1:24" x14ac:dyDescent="0.25">
      <c r="A63" s="28" t="s">
        <v>23</v>
      </c>
      <c r="B63" s="29">
        <v>2013</v>
      </c>
      <c r="C63" s="34">
        <v>42038</v>
      </c>
      <c r="D63" s="29">
        <v>1728</v>
      </c>
      <c r="E63" s="29">
        <v>4883</v>
      </c>
      <c r="F63" s="28" t="s">
        <v>17</v>
      </c>
      <c r="G63" s="28" t="s">
        <v>19</v>
      </c>
      <c r="H63" s="28" t="s">
        <v>18</v>
      </c>
      <c r="I63" s="29">
        <v>1984</v>
      </c>
      <c r="J63" s="29">
        <v>800</v>
      </c>
      <c r="K63" s="29">
        <v>77</v>
      </c>
      <c r="L63" s="31">
        <v>0.7</v>
      </c>
      <c r="M63" s="31">
        <v>12.09</v>
      </c>
      <c r="N63" s="32">
        <v>0.60499999999999998</v>
      </c>
      <c r="O63" s="9">
        <v>0.57464814814814813</v>
      </c>
      <c r="P63" s="11">
        <v>2.8756172839506173E-2</v>
      </c>
      <c r="Q63" s="25"/>
      <c r="R63" s="24"/>
    </row>
    <row r="64" spans="1:24" x14ac:dyDescent="0.25">
      <c r="A64" s="28" t="s">
        <v>23</v>
      </c>
      <c r="B64" s="29">
        <v>2013</v>
      </c>
      <c r="C64" s="34">
        <v>42038</v>
      </c>
      <c r="D64" s="29">
        <v>1728</v>
      </c>
      <c r="E64" s="29">
        <v>4884</v>
      </c>
      <c r="F64" s="28" t="s">
        <v>20</v>
      </c>
      <c r="G64" s="28" t="s">
        <v>21</v>
      </c>
      <c r="H64" s="28" t="s">
        <v>18</v>
      </c>
      <c r="I64" s="29">
        <v>2014</v>
      </c>
      <c r="J64" s="29">
        <v>800</v>
      </c>
      <c r="K64" s="29">
        <v>95</v>
      </c>
      <c r="L64" s="31">
        <v>0.7</v>
      </c>
      <c r="M64" s="31">
        <v>2.74</v>
      </c>
      <c r="N64" s="32">
        <v>0.192</v>
      </c>
      <c r="O64" s="9">
        <v>0.16067901234567902</v>
      </c>
      <c r="P64" s="11">
        <v>1.1259259259259259E-2</v>
      </c>
      <c r="Q64" s="25">
        <f>O63-O64</f>
        <v>0.41396913580246908</v>
      </c>
      <c r="R64" s="24">
        <f>P63-P64</f>
        <v>1.7496913580246916E-2</v>
      </c>
      <c r="S64" s="38">
        <f>Q64/365</f>
        <v>1.1341620158971755E-3</v>
      </c>
      <c r="T64" s="38">
        <f>R64/365</f>
        <v>4.7936749534923057E-5</v>
      </c>
      <c r="U64" s="38">
        <f>T64*0.92</f>
        <v>4.4101809572129214E-5</v>
      </c>
      <c r="V64" s="25">
        <f>LOOKUP(H64,'Load Factor Adjustment'!$A$40:$A$46,'Load Factor Adjustment'!$D$40:$D$46)</f>
        <v>0.68571428571428572</v>
      </c>
      <c r="W64" s="38">
        <f>S64*V64</f>
        <v>7.7771109661520601E-4</v>
      </c>
      <c r="X64" s="38">
        <f>U64*V64</f>
        <v>3.0241240849460033E-5</v>
      </c>
    </row>
    <row r="65" spans="1:24" x14ac:dyDescent="0.25">
      <c r="A65" s="28" t="s">
        <v>28</v>
      </c>
      <c r="B65" s="29">
        <v>2014</v>
      </c>
      <c r="C65" s="34">
        <v>42039</v>
      </c>
      <c r="D65" s="29">
        <v>1697</v>
      </c>
      <c r="E65" s="29">
        <v>4808</v>
      </c>
      <c r="F65" s="28" t="s">
        <v>17</v>
      </c>
      <c r="G65" s="28" t="s">
        <v>19</v>
      </c>
      <c r="H65" s="28" t="s">
        <v>18</v>
      </c>
      <c r="I65" s="29">
        <v>1997</v>
      </c>
      <c r="J65" s="29">
        <v>700</v>
      </c>
      <c r="K65" s="29">
        <v>115</v>
      </c>
      <c r="L65" s="31">
        <v>0.7</v>
      </c>
      <c r="M65" s="31">
        <v>8.14</v>
      </c>
      <c r="N65" s="32">
        <v>0.497</v>
      </c>
      <c r="O65" s="9">
        <v>0.50560956790123457</v>
      </c>
      <c r="P65" s="11">
        <v>3.0870756172839502E-2</v>
      </c>
      <c r="Q65" s="25"/>
      <c r="R65" s="24"/>
    </row>
    <row r="66" spans="1:24" x14ac:dyDescent="0.25">
      <c r="A66" s="28" t="s">
        <v>28</v>
      </c>
      <c r="B66" s="29">
        <v>2014</v>
      </c>
      <c r="C66" s="34">
        <v>42039</v>
      </c>
      <c r="D66" s="29">
        <v>1697</v>
      </c>
      <c r="E66" s="29">
        <v>4809</v>
      </c>
      <c r="F66" s="28" t="s">
        <v>20</v>
      </c>
      <c r="G66" s="28" t="s">
        <v>33</v>
      </c>
      <c r="H66" s="28" t="s">
        <v>18</v>
      </c>
      <c r="I66" s="29">
        <v>2014</v>
      </c>
      <c r="J66" s="29">
        <v>700</v>
      </c>
      <c r="K66" s="29">
        <v>140</v>
      </c>
      <c r="L66" s="31">
        <v>0.7</v>
      </c>
      <c r="M66" s="31">
        <v>2.15</v>
      </c>
      <c r="N66" s="32">
        <v>8.0000000000000002E-3</v>
      </c>
      <c r="O66" s="9">
        <v>0.16257716049382717</v>
      </c>
      <c r="P66" s="11">
        <v>6.0493827160493837E-4</v>
      </c>
      <c r="Q66" s="25">
        <f>O65-O66</f>
        <v>0.34303240740740737</v>
      </c>
      <c r="R66" s="24">
        <f>P65-P66</f>
        <v>3.0265817901234563E-2</v>
      </c>
      <c r="S66" s="38">
        <f>Q66/365</f>
        <v>9.3981481481481466E-4</v>
      </c>
      <c r="T66" s="38">
        <f>R66/365</f>
        <v>8.2920049044478249E-5</v>
      </c>
      <c r="U66" s="38">
        <f>T66*0.92</f>
        <v>7.6286445120919989E-5</v>
      </c>
      <c r="V66" s="25">
        <f>LOOKUP(H66,'Load Factor Adjustment'!$A$40:$A$46,'Load Factor Adjustment'!$D$40:$D$46)</f>
        <v>0.68571428571428572</v>
      </c>
      <c r="W66" s="38">
        <f>S66*V66</f>
        <v>6.4444444444444434E-4</v>
      </c>
      <c r="X66" s="38">
        <f>U66*V66</f>
        <v>5.2310705225773706E-5</v>
      </c>
    </row>
    <row r="67" spans="1:24" x14ac:dyDescent="0.25">
      <c r="A67" s="28" t="s">
        <v>25</v>
      </c>
      <c r="B67" s="29">
        <v>2014</v>
      </c>
      <c r="C67" s="34">
        <v>42039</v>
      </c>
      <c r="D67" s="29">
        <v>1739</v>
      </c>
      <c r="E67" s="29">
        <v>4711</v>
      </c>
      <c r="F67" s="28" t="s">
        <v>17</v>
      </c>
      <c r="G67" s="28" t="s">
        <v>19</v>
      </c>
      <c r="H67" s="28" t="s">
        <v>18</v>
      </c>
      <c r="I67" s="29">
        <v>1987</v>
      </c>
      <c r="J67" s="29">
        <v>500</v>
      </c>
      <c r="K67" s="29">
        <v>270</v>
      </c>
      <c r="L67" s="31">
        <v>0.7</v>
      </c>
      <c r="M67" s="31">
        <v>10.23</v>
      </c>
      <c r="N67" s="32">
        <v>0.39600000000000002</v>
      </c>
      <c r="O67" s="9">
        <v>1.0656249999999998</v>
      </c>
      <c r="P67" s="11">
        <v>4.1250000000000002E-2</v>
      </c>
      <c r="Q67" s="25"/>
      <c r="R67" s="24"/>
    </row>
    <row r="68" spans="1:24" x14ac:dyDescent="0.25">
      <c r="A68" s="28" t="s">
        <v>25</v>
      </c>
      <c r="B68" s="29">
        <v>2014</v>
      </c>
      <c r="C68" s="34">
        <v>42039</v>
      </c>
      <c r="D68" s="29">
        <v>1739</v>
      </c>
      <c r="E68" s="29">
        <v>4712</v>
      </c>
      <c r="F68" s="28" t="s">
        <v>17</v>
      </c>
      <c r="G68" s="28" t="s">
        <v>19</v>
      </c>
      <c r="H68" s="28" t="s">
        <v>18</v>
      </c>
      <c r="I68" s="29">
        <v>1980</v>
      </c>
      <c r="J68" s="29">
        <v>300</v>
      </c>
      <c r="K68" s="29">
        <v>140</v>
      </c>
      <c r="L68" s="31">
        <v>0.7</v>
      </c>
      <c r="M68" s="31">
        <v>10.23</v>
      </c>
      <c r="N68" s="32">
        <v>0.39600000000000002</v>
      </c>
      <c r="O68" s="9">
        <v>0.33152777777777775</v>
      </c>
      <c r="P68" s="11">
        <v>1.2833333333333334E-2</v>
      </c>
      <c r="Q68" s="25"/>
      <c r="R68" s="24"/>
    </row>
    <row r="69" spans="1:24" x14ac:dyDescent="0.25">
      <c r="A69" s="28" t="s">
        <v>25</v>
      </c>
      <c r="B69" s="29">
        <v>2014</v>
      </c>
      <c r="C69" s="34">
        <v>42039</v>
      </c>
      <c r="D69" s="29">
        <v>1739</v>
      </c>
      <c r="E69" s="29">
        <v>4713</v>
      </c>
      <c r="F69" s="28" t="s">
        <v>20</v>
      </c>
      <c r="G69" s="28" t="s">
        <v>33</v>
      </c>
      <c r="H69" s="28" t="s">
        <v>18</v>
      </c>
      <c r="I69" s="29">
        <v>2014</v>
      </c>
      <c r="J69" s="29">
        <v>800</v>
      </c>
      <c r="K69" s="29">
        <v>200</v>
      </c>
      <c r="L69" s="31">
        <v>0.7</v>
      </c>
      <c r="M69" s="31">
        <v>1.29</v>
      </c>
      <c r="N69" s="32">
        <v>8.0000000000000002E-3</v>
      </c>
      <c r="O69" s="9">
        <v>0.15925925925925927</v>
      </c>
      <c r="P69" s="11">
        <v>9.8765432098765434E-4</v>
      </c>
      <c r="Q69" s="25">
        <f>O67+O68-O69</f>
        <v>1.2378935185185183</v>
      </c>
      <c r="R69" s="24">
        <f>P67+P68-P69</f>
        <v>5.309567901234568E-2</v>
      </c>
      <c r="S69" s="38">
        <f>Q69/365</f>
        <v>3.3914890918315568E-3</v>
      </c>
      <c r="T69" s="38">
        <f>R69/365</f>
        <v>1.4546761373245392E-4</v>
      </c>
      <c r="U69" s="38">
        <f>T69*0.92</f>
        <v>1.3383020463385761E-4</v>
      </c>
      <c r="V69" s="25">
        <f>LOOKUP(H69,'Load Factor Adjustment'!$A$40:$A$46,'Load Factor Adjustment'!$D$40:$D$46)</f>
        <v>0.68571428571428572</v>
      </c>
      <c r="W69" s="38">
        <f>S69*V69</f>
        <v>2.3255925201130677E-3</v>
      </c>
      <c r="X69" s="38">
        <f>U69*V69</f>
        <v>9.176928317750237E-5</v>
      </c>
    </row>
    <row r="70" spans="1:24" x14ac:dyDescent="0.25">
      <c r="A70" s="28" t="s">
        <v>29</v>
      </c>
      <c r="B70" s="29">
        <v>2014</v>
      </c>
      <c r="C70" s="34">
        <v>42040</v>
      </c>
      <c r="D70" s="29">
        <v>1612</v>
      </c>
      <c r="E70" s="29">
        <v>4898</v>
      </c>
      <c r="F70" s="28" t="s">
        <v>17</v>
      </c>
      <c r="G70" s="28" t="s">
        <v>19</v>
      </c>
      <c r="H70" s="28" t="s">
        <v>18</v>
      </c>
      <c r="I70" s="29">
        <v>1997</v>
      </c>
      <c r="J70" s="29">
        <v>600</v>
      </c>
      <c r="K70" s="29">
        <v>95</v>
      </c>
      <c r="L70" s="31">
        <v>0.7</v>
      </c>
      <c r="M70" s="31">
        <v>8.14</v>
      </c>
      <c r="N70" s="32">
        <v>0.497</v>
      </c>
      <c r="O70" s="9">
        <v>0.35800925925925925</v>
      </c>
      <c r="P70" s="11">
        <v>2.1858796296296296E-2</v>
      </c>
      <c r="Q70" s="25"/>
      <c r="R70" s="24"/>
    </row>
    <row r="71" spans="1:24" x14ac:dyDescent="0.25">
      <c r="A71" s="28" t="s">
        <v>29</v>
      </c>
      <c r="B71" s="29">
        <v>2014</v>
      </c>
      <c r="C71" s="34">
        <v>42040</v>
      </c>
      <c r="D71" s="29">
        <v>1612</v>
      </c>
      <c r="E71" s="29">
        <v>4899</v>
      </c>
      <c r="F71" s="28" t="s">
        <v>20</v>
      </c>
      <c r="G71" s="28" t="s">
        <v>33</v>
      </c>
      <c r="H71" s="28" t="s">
        <v>18</v>
      </c>
      <c r="I71" s="29">
        <v>2014</v>
      </c>
      <c r="J71" s="29">
        <v>600</v>
      </c>
      <c r="K71" s="29">
        <v>115</v>
      </c>
      <c r="L71" s="31">
        <v>0.7</v>
      </c>
      <c r="M71" s="31">
        <v>2.15</v>
      </c>
      <c r="N71" s="32">
        <v>8.0000000000000002E-3</v>
      </c>
      <c r="O71" s="9">
        <v>0.11446759259259259</v>
      </c>
      <c r="P71" s="11">
        <v>4.259259259259259E-4</v>
      </c>
      <c r="Q71" s="25">
        <f>O70-O71</f>
        <v>0.24354166666666666</v>
      </c>
      <c r="R71" s="24">
        <f>P70-P71</f>
        <v>2.1432870370370369E-2</v>
      </c>
      <c r="S71" s="38">
        <f>Q71/365</f>
        <v>6.6723744292237445E-4</v>
      </c>
      <c r="T71" s="38">
        <f>R71/365</f>
        <v>5.872019279553526E-5</v>
      </c>
      <c r="U71" s="38">
        <f>T71*0.92</f>
        <v>5.4022577371892442E-5</v>
      </c>
      <c r="V71" s="25">
        <f>LOOKUP(H71,'Load Factor Adjustment'!$A$40:$A$46,'Load Factor Adjustment'!$D$40:$D$46)</f>
        <v>0.68571428571428572</v>
      </c>
      <c r="W71" s="38">
        <f>S71*V71</f>
        <v>4.575342465753425E-4</v>
      </c>
      <c r="X71" s="38">
        <f>U71*V71</f>
        <v>3.7044053055011962E-5</v>
      </c>
    </row>
    <row r="72" spans="1:24" x14ac:dyDescent="0.25">
      <c r="A72" s="28" t="s">
        <v>27</v>
      </c>
      <c r="B72" s="29">
        <v>2014</v>
      </c>
      <c r="C72" s="34">
        <v>42040</v>
      </c>
      <c r="D72" s="29">
        <v>1653</v>
      </c>
      <c r="E72" s="29">
        <v>4866</v>
      </c>
      <c r="F72" s="28" t="s">
        <v>17</v>
      </c>
      <c r="G72" s="28" t="s">
        <v>19</v>
      </c>
      <c r="H72" s="28" t="s">
        <v>18</v>
      </c>
      <c r="I72" s="29">
        <v>1981</v>
      </c>
      <c r="J72" s="29">
        <v>1383</v>
      </c>
      <c r="K72" s="29">
        <v>60</v>
      </c>
      <c r="L72" s="31">
        <v>0.7</v>
      </c>
      <c r="M72" s="31">
        <v>12.09</v>
      </c>
      <c r="N72" s="32">
        <v>0.60499999999999998</v>
      </c>
      <c r="O72" s="9">
        <v>0.77409583333333332</v>
      </c>
      <c r="P72" s="11">
        <v>3.8736805555555552E-2</v>
      </c>
      <c r="Q72" s="25"/>
      <c r="R72" s="24"/>
    </row>
    <row r="73" spans="1:24" x14ac:dyDescent="0.25">
      <c r="A73" s="28" t="s">
        <v>27</v>
      </c>
      <c r="B73" s="29">
        <v>2014</v>
      </c>
      <c r="C73" s="34">
        <v>42040</v>
      </c>
      <c r="D73" s="29">
        <v>1653</v>
      </c>
      <c r="E73" s="29">
        <v>4867</v>
      </c>
      <c r="F73" s="28" t="s">
        <v>20</v>
      </c>
      <c r="G73" s="28" t="s">
        <v>31</v>
      </c>
      <c r="H73" s="28" t="s">
        <v>18</v>
      </c>
      <c r="I73" s="29">
        <v>2014</v>
      </c>
      <c r="J73" s="29">
        <v>1383</v>
      </c>
      <c r="K73" s="29">
        <v>59</v>
      </c>
      <c r="L73" s="31">
        <v>0.7</v>
      </c>
      <c r="M73" s="31">
        <v>2.74</v>
      </c>
      <c r="N73" s="32">
        <v>0.112</v>
      </c>
      <c r="O73" s="9">
        <v>0.17251217592592594</v>
      </c>
      <c r="P73" s="11">
        <v>7.0515925925925928E-3</v>
      </c>
      <c r="Q73" s="25">
        <f>O72-O73</f>
        <v>0.60158365740740738</v>
      </c>
      <c r="R73" s="24">
        <f>P72-P73</f>
        <v>3.1685212962962957E-2</v>
      </c>
      <c r="S73" s="38">
        <f>Q73/365</f>
        <v>1.6481744038559106E-3</v>
      </c>
      <c r="T73" s="38">
        <f>R73/365</f>
        <v>8.6808802638254674E-5</v>
      </c>
      <c r="U73" s="38">
        <f>T73*0.92</f>
        <v>7.9864098427194299E-5</v>
      </c>
      <c r="V73" s="25">
        <f>LOOKUP(H73,'Load Factor Adjustment'!$A$40:$A$46,'Load Factor Adjustment'!$D$40:$D$46)</f>
        <v>0.68571428571428572</v>
      </c>
      <c r="W73" s="38">
        <f>S73*V73</f>
        <v>1.1301767340726244E-3</v>
      </c>
      <c r="X73" s="38">
        <f>U73*V73</f>
        <v>5.4763953207218951E-5</v>
      </c>
    </row>
    <row r="74" spans="1:24" x14ac:dyDescent="0.25">
      <c r="A74" s="28" t="s">
        <v>27</v>
      </c>
      <c r="B74" s="29">
        <v>2014</v>
      </c>
      <c r="C74" s="34">
        <v>42041</v>
      </c>
      <c r="D74" s="29">
        <v>1655</v>
      </c>
      <c r="E74" s="29">
        <v>4862</v>
      </c>
      <c r="F74" s="28" t="s">
        <v>17</v>
      </c>
      <c r="G74" s="28" t="s">
        <v>19</v>
      </c>
      <c r="H74" s="28" t="s">
        <v>18</v>
      </c>
      <c r="I74" s="29">
        <v>1995</v>
      </c>
      <c r="J74" s="29">
        <v>2000</v>
      </c>
      <c r="K74" s="29">
        <v>92</v>
      </c>
      <c r="L74" s="31">
        <v>0.7</v>
      </c>
      <c r="M74" s="31">
        <v>8.14</v>
      </c>
      <c r="N74" s="32">
        <v>0.497</v>
      </c>
      <c r="O74" s="9">
        <v>1.155679012345679</v>
      </c>
      <c r="P74" s="11">
        <v>7.0561728395061724E-2</v>
      </c>
      <c r="Q74" s="25"/>
      <c r="R74" s="24"/>
    </row>
    <row r="75" spans="1:24" x14ac:dyDescent="0.25">
      <c r="A75" s="28" t="s">
        <v>27</v>
      </c>
      <c r="B75" s="29">
        <v>2014</v>
      </c>
      <c r="C75" s="34">
        <v>42041</v>
      </c>
      <c r="D75" s="29">
        <v>1655</v>
      </c>
      <c r="E75" s="29">
        <v>4863</v>
      </c>
      <c r="F75" s="28" t="s">
        <v>20</v>
      </c>
      <c r="G75" s="28" t="s">
        <v>33</v>
      </c>
      <c r="H75" s="28" t="s">
        <v>18</v>
      </c>
      <c r="I75" s="29">
        <v>2014</v>
      </c>
      <c r="J75" s="29">
        <v>2000</v>
      </c>
      <c r="K75" s="29">
        <v>103</v>
      </c>
      <c r="L75" s="31">
        <v>0.7</v>
      </c>
      <c r="M75" s="31">
        <v>2.15</v>
      </c>
      <c r="N75" s="32">
        <v>8.0000000000000002E-3</v>
      </c>
      <c r="O75" s="9">
        <v>0.34174382716049384</v>
      </c>
      <c r="P75" s="11">
        <v>1.2716049382716049E-3</v>
      </c>
      <c r="Q75" s="25">
        <f>O74-O75</f>
        <v>0.81393518518518526</v>
      </c>
      <c r="R75" s="24">
        <f>P74-P75</f>
        <v>6.9290123456790115E-2</v>
      </c>
      <c r="S75" s="38">
        <f>Q75/365</f>
        <v>2.2299594114662609E-3</v>
      </c>
      <c r="T75" s="38">
        <f>R75/365</f>
        <v>1.8983595467613731E-4</v>
      </c>
      <c r="U75" s="38">
        <f>T75*0.92</f>
        <v>1.7464907830204633E-4</v>
      </c>
      <c r="V75" s="25">
        <f>LOOKUP(H75,'Load Factor Adjustment'!$A$40:$A$46,'Load Factor Adjustment'!$D$40:$D$46)</f>
        <v>0.68571428571428572</v>
      </c>
      <c r="W75" s="38">
        <f>S75*V75</f>
        <v>1.529115025005436E-3</v>
      </c>
      <c r="X75" s="38">
        <f>U75*V75</f>
        <v>1.1975936797854605E-4</v>
      </c>
    </row>
    <row r="76" spans="1:24" x14ac:dyDescent="0.25">
      <c r="A76" s="28" t="s">
        <v>27</v>
      </c>
      <c r="B76" s="29">
        <v>2014</v>
      </c>
      <c r="C76" s="34">
        <v>42041</v>
      </c>
      <c r="D76" s="29">
        <v>1656</v>
      </c>
      <c r="E76" s="29">
        <v>4860</v>
      </c>
      <c r="F76" s="28" t="s">
        <v>17</v>
      </c>
      <c r="G76" s="28" t="s">
        <v>19</v>
      </c>
      <c r="H76" s="28" t="s">
        <v>18</v>
      </c>
      <c r="I76" s="29">
        <v>1979</v>
      </c>
      <c r="J76" s="29">
        <v>2000</v>
      </c>
      <c r="K76" s="29">
        <v>84</v>
      </c>
      <c r="L76" s="31">
        <v>0.7</v>
      </c>
      <c r="M76" s="31">
        <v>12.09</v>
      </c>
      <c r="N76" s="32">
        <v>0.60499999999999998</v>
      </c>
      <c r="O76" s="9">
        <v>1.5672222222222223</v>
      </c>
      <c r="P76" s="11">
        <v>7.8425925925925927E-2</v>
      </c>
      <c r="Q76" s="25"/>
      <c r="R76" s="24"/>
    </row>
    <row r="77" spans="1:24" x14ac:dyDescent="0.25">
      <c r="A77" s="28" t="s">
        <v>27</v>
      </c>
      <c r="B77" s="29">
        <v>2014</v>
      </c>
      <c r="C77" s="34">
        <v>42041</v>
      </c>
      <c r="D77" s="29">
        <v>1656</v>
      </c>
      <c r="E77" s="29">
        <v>4861</v>
      </c>
      <c r="F77" s="28" t="s">
        <v>20</v>
      </c>
      <c r="G77" s="28" t="s">
        <v>21</v>
      </c>
      <c r="H77" s="28" t="s">
        <v>18</v>
      </c>
      <c r="I77" s="29">
        <v>2014</v>
      </c>
      <c r="J77" s="29">
        <v>2000</v>
      </c>
      <c r="K77" s="29">
        <v>105</v>
      </c>
      <c r="L77" s="31">
        <v>0.7</v>
      </c>
      <c r="M77" s="31">
        <v>2.3199999999999998</v>
      </c>
      <c r="N77" s="32">
        <v>0.112</v>
      </c>
      <c r="O77" s="9">
        <v>0.37592592592592594</v>
      </c>
      <c r="P77" s="11">
        <v>1.8148148148148149E-2</v>
      </c>
      <c r="Q77" s="25">
        <f>O76-O77</f>
        <v>1.1912962962962963</v>
      </c>
      <c r="R77" s="24">
        <f>P76-P77</f>
        <v>6.0277777777777777E-2</v>
      </c>
      <c r="S77" s="38">
        <f>Q77/365</f>
        <v>3.2638254693049215E-3</v>
      </c>
      <c r="T77" s="38">
        <f>R77/365</f>
        <v>1.6514459665144596E-4</v>
      </c>
      <c r="U77" s="38">
        <f>T77*0.92</f>
        <v>1.5193302891933029E-4</v>
      </c>
      <c r="V77" s="25">
        <f>LOOKUP(H77,'Load Factor Adjustment'!$A$40:$A$46,'Load Factor Adjustment'!$D$40:$D$46)</f>
        <v>0.68571428571428572</v>
      </c>
      <c r="W77" s="38">
        <f>S77*V77</f>
        <v>2.2380517503805177E-3</v>
      </c>
      <c r="X77" s="38">
        <f>U77*V77</f>
        <v>1.0418264840182649E-4</v>
      </c>
    </row>
    <row r="78" spans="1:24" x14ac:dyDescent="0.25">
      <c r="A78" s="28" t="s">
        <v>28</v>
      </c>
      <c r="B78" s="29">
        <v>2014</v>
      </c>
      <c r="C78" s="34">
        <v>42044</v>
      </c>
      <c r="D78" s="29">
        <v>1696</v>
      </c>
      <c r="E78" s="29">
        <v>4810</v>
      </c>
      <c r="F78" s="28" t="s">
        <v>17</v>
      </c>
      <c r="G78" s="28" t="s">
        <v>32</v>
      </c>
      <c r="H78" s="28" t="s">
        <v>18</v>
      </c>
      <c r="I78" s="29">
        <v>2000</v>
      </c>
      <c r="J78" s="29">
        <v>1100</v>
      </c>
      <c r="K78" s="29">
        <v>90</v>
      </c>
      <c r="L78" s="31">
        <v>0.7</v>
      </c>
      <c r="M78" s="31">
        <v>6.54</v>
      </c>
      <c r="N78" s="32">
        <v>0.52200000000000002</v>
      </c>
      <c r="O78" s="9">
        <v>0.49958333333333332</v>
      </c>
      <c r="P78" s="11">
        <v>3.9875000000000008E-2</v>
      </c>
      <c r="Q78" s="25"/>
      <c r="R78" s="24"/>
    </row>
    <row r="79" spans="1:24" x14ac:dyDescent="0.25">
      <c r="A79" s="28" t="s">
        <v>28</v>
      </c>
      <c r="B79" s="29">
        <v>2014</v>
      </c>
      <c r="C79" s="34">
        <v>42044</v>
      </c>
      <c r="D79" s="29">
        <v>1696</v>
      </c>
      <c r="E79" s="29">
        <v>4811</v>
      </c>
      <c r="F79" s="28" t="s">
        <v>20</v>
      </c>
      <c r="G79" s="28" t="s">
        <v>33</v>
      </c>
      <c r="H79" s="28" t="s">
        <v>18</v>
      </c>
      <c r="I79" s="29">
        <v>2014</v>
      </c>
      <c r="J79" s="29">
        <v>1100</v>
      </c>
      <c r="K79" s="29">
        <v>95</v>
      </c>
      <c r="L79" s="31">
        <v>0.7</v>
      </c>
      <c r="M79" s="31">
        <v>2.14</v>
      </c>
      <c r="N79" s="32">
        <v>8.0000000000000002E-3</v>
      </c>
      <c r="O79" s="9">
        <v>0.17255401234567902</v>
      </c>
      <c r="P79" s="11">
        <v>6.4506172839506176E-4</v>
      </c>
      <c r="Q79" s="25">
        <f>O78-O79</f>
        <v>0.3270293209876543</v>
      </c>
      <c r="R79" s="24">
        <f>P78-P79</f>
        <v>3.9229938271604946E-2</v>
      </c>
      <c r="S79" s="38">
        <f>Q79/365</f>
        <v>8.9597074243192958E-4</v>
      </c>
      <c r="T79" s="38">
        <f>R79/365</f>
        <v>1.0747928293590396E-4</v>
      </c>
      <c r="U79" s="38">
        <f>T79*0.92</f>
        <v>9.8880940301031647E-5</v>
      </c>
      <c r="V79" s="25">
        <f>LOOKUP(H79,'Load Factor Adjustment'!$A$40:$A$46,'Load Factor Adjustment'!$D$40:$D$46)</f>
        <v>0.68571428571428572</v>
      </c>
      <c r="W79" s="38">
        <f>S79*V79</f>
        <v>6.1437993766760889E-4</v>
      </c>
      <c r="X79" s="38">
        <f>U79*V79</f>
        <v>6.7804073349278843E-5</v>
      </c>
    </row>
    <row r="80" spans="1:24" x14ac:dyDescent="0.25">
      <c r="A80" s="28" t="s">
        <v>25</v>
      </c>
      <c r="B80" s="29">
        <v>2014</v>
      </c>
      <c r="C80" s="34">
        <v>42044</v>
      </c>
      <c r="D80" s="29">
        <v>1737</v>
      </c>
      <c r="E80" s="29">
        <v>4716</v>
      </c>
      <c r="F80" s="28" t="s">
        <v>17</v>
      </c>
      <c r="G80" s="28" t="s">
        <v>19</v>
      </c>
      <c r="H80" s="28" t="s">
        <v>18</v>
      </c>
      <c r="I80" s="29">
        <v>1960</v>
      </c>
      <c r="J80" s="29">
        <v>300</v>
      </c>
      <c r="K80" s="29">
        <v>130</v>
      </c>
      <c r="L80" s="31">
        <v>0.7</v>
      </c>
      <c r="M80" s="31">
        <v>13.02</v>
      </c>
      <c r="N80" s="32">
        <v>0.55400000000000005</v>
      </c>
      <c r="O80" s="9">
        <v>0.39180555555555557</v>
      </c>
      <c r="P80" s="11">
        <v>1.6671296296296299E-2</v>
      </c>
      <c r="Q80" s="25"/>
      <c r="R80" s="24"/>
    </row>
    <row r="81" spans="1:24" x14ac:dyDescent="0.25">
      <c r="A81" s="28" t="s">
        <v>25</v>
      </c>
      <c r="B81" s="29">
        <v>2014</v>
      </c>
      <c r="C81" s="34">
        <v>42044</v>
      </c>
      <c r="D81" s="29">
        <v>1737</v>
      </c>
      <c r="E81" s="29">
        <v>4717</v>
      </c>
      <c r="F81" s="28" t="s">
        <v>20</v>
      </c>
      <c r="G81" s="28" t="s">
        <v>33</v>
      </c>
      <c r="H81" s="28" t="s">
        <v>18</v>
      </c>
      <c r="I81" s="29">
        <v>2014</v>
      </c>
      <c r="J81" s="29">
        <v>300</v>
      </c>
      <c r="K81" s="29">
        <v>115</v>
      </c>
      <c r="L81" s="31">
        <v>0.7</v>
      </c>
      <c r="M81" s="31">
        <v>2.15</v>
      </c>
      <c r="N81" s="32">
        <v>8.0000000000000002E-3</v>
      </c>
      <c r="O81" s="9">
        <v>5.7233796296296297E-2</v>
      </c>
      <c r="P81" s="11">
        <v>2.1296296296296295E-4</v>
      </c>
      <c r="Q81" s="25">
        <f>O80-O81</f>
        <v>0.3345717592592593</v>
      </c>
      <c r="R81" s="24">
        <f>P80-P81</f>
        <v>1.6458333333333335E-2</v>
      </c>
      <c r="S81" s="38">
        <f>Q81/365</f>
        <v>9.1663495687468305E-4</v>
      </c>
      <c r="T81" s="38">
        <f>R81/365</f>
        <v>4.5091324200913246E-5</v>
      </c>
      <c r="U81" s="38">
        <f>T81*0.92</f>
        <v>4.1484018264840186E-5</v>
      </c>
      <c r="V81" s="25">
        <f>LOOKUP(H81,'Load Factor Adjustment'!$A$40:$A$46,'Load Factor Adjustment'!$D$40:$D$46)</f>
        <v>0.68571428571428572</v>
      </c>
      <c r="W81" s="38">
        <f>S81*V81</f>
        <v>6.2854968471406838E-4</v>
      </c>
      <c r="X81" s="38">
        <f>U81*V81</f>
        <v>2.8446183953033272E-5</v>
      </c>
    </row>
    <row r="82" spans="1:24" x14ac:dyDescent="0.25">
      <c r="A82" s="28" t="s">
        <v>25</v>
      </c>
      <c r="B82" s="29">
        <v>2014</v>
      </c>
      <c r="C82" s="34">
        <v>42044</v>
      </c>
      <c r="D82" s="29">
        <v>1759</v>
      </c>
      <c r="E82" s="29">
        <v>5509</v>
      </c>
      <c r="F82" s="28" t="s">
        <v>17</v>
      </c>
      <c r="G82" s="28" t="s">
        <v>19</v>
      </c>
      <c r="H82" s="28" t="s">
        <v>18</v>
      </c>
      <c r="I82" s="29">
        <v>1975</v>
      </c>
      <c r="J82" s="29">
        <v>720</v>
      </c>
      <c r="K82" s="29">
        <v>72</v>
      </c>
      <c r="L82" s="31">
        <v>0.7</v>
      </c>
      <c r="M82" s="31">
        <v>12.09</v>
      </c>
      <c r="N82" s="32">
        <v>0.60499999999999998</v>
      </c>
      <c r="O82" s="9">
        <v>0.48359999999999997</v>
      </c>
      <c r="P82" s="11">
        <v>2.4199999999999999E-2</v>
      </c>
      <c r="Q82" s="25"/>
      <c r="R82" s="24"/>
    </row>
    <row r="83" spans="1:24" x14ac:dyDescent="0.25">
      <c r="A83" s="28" t="s">
        <v>25</v>
      </c>
      <c r="B83" s="29">
        <v>2014</v>
      </c>
      <c r="C83" s="34">
        <v>42044</v>
      </c>
      <c r="D83" s="29">
        <v>1759</v>
      </c>
      <c r="E83" s="29">
        <v>5511</v>
      </c>
      <c r="F83" s="28" t="s">
        <v>20</v>
      </c>
      <c r="G83" s="28" t="s">
        <v>31</v>
      </c>
      <c r="H83" s="28" t="s">
        <v>18</v>
      </c>
      <c r="I83" s="29">
        <v>2014</v>
      </c>
      <c r="J83" s="29">
        <v>720</v>
      </c>
      <c r="K83" s="29">
        <v>71</v>
      </c>
      <c r="L83" s="31">
        <v>0.7</v>
      </c>
      <c r="M83" s="31">
        <v>2.74</v>
      </c>
      <c r="N83" s="32">
        <v>0.112</v>
      </c>
      <c r="O83" s="9">
        <v>0.10807777777777779</v>
      </c>
      <c r="P83" s="11">
        <v>4.4177777777777774E-3</v>
      </c>
      <c r="Q83" s="25">
        <f>O82-O83</f>
        <v>0.3755222222222222</v>
      </c>
      <c r="R83" s="24">
        <f>P82-P83</f>
        <v>1.9782222222222222E-2</v>
      </c>
      <c r="S83" s="38">
        <f>Q83/365</f>
        <v>1.0288280060882799E-3</v>
      </c>
      <c r="T83" s="38">
        <f>R83/365</f>
        <v>5.4197869101978688E-5</v>
      </c>
      <c r="U83" s="38">
        <f>T83*0.92</f>
        <v>4.9862039573820395E-5</v>
      </c>
      <c r="V83" s="25">
        <f>LOOKUP(H83,'Load Factor Adjustment'!$A$40:$A$46,'Load Factor Adjustment'!$D$40:$D$46)</f>
        <v>0.68571428571428572</v>
      </c>
      <c r="W83" s="38">
        <f>S83*V83</f>
        <v>7.0548206131767761E-4</v>
      </c>
      <c r="X83" s="38">
        <f>U83*V83</f>
        <v>3.4191112850619696E-5</v>
      </c>
    </row>
    <row r="84" spans="1:24" x14ac:dyDescent="0.25">
      <c r="A84" s="28" t="s">
        <v>23</v>
      </c>
      <c r="B84" s="29">
        <v>2014</v>
      </c>
      <c r="C84" s="34">
        <v>42046</v>
      </c>
      <c r="D84" s="29">
        <v>1729</v>
      </c>
      <c r="E84" s="29">
        <v>4880</v>
      </c>
      <c r="F84" s="28" t="s">
        <v>17</v>
      </c>
      <c r="G84" s="28" t="s">
        <v>19</v>
      </c>
      <c r="H84" s="28" t="s">
        <v>18</v>
      </c>
      <c r="I84" s="29">
        <v>1974</v>
      </c>
      <c r="J84" s="29">
        <v>2000</v>
      </c>
      <c r="K84" s="29">
        <v>91</v>
      </c>
      <c r="L84" s="31">
        <v>0.7</v>
      </c>
      <c r="M84" s="31">
        <v>12.09</v>
      </c>
      <c r="N84" s="32">
        <v>0.60499999999999998</v>
      </c>
      <c r="O84" s="9">
        <v>1.697824074074074</v>
      </c>
      <c r="P84" s="11">
        <v>8.4961419753086423E-2</v>
      </c>
      <c r="Q84" s="25"/>
      <c r="R84" s="24"/>
    </row>
    <row r="85" spans="1:24" x14ac:dyDescent="0.25">
      <c r="A85" s="28" t="s">
        <v>23</v>
      </c>
      <c r="B85" s="29">
        <v>2014</v>
      </c>
      <c r="C85" s="34">
        <v>42046</v>
      </c>
      <c r="D85" s="29">
        <v>1729</v>
      </c>
      <c r="E85" s="29">
        <v>4881</v>
      </c>
      <c r="F85" s="28" t="s">
        <v>20</v>
      </c>
      <c r="G85" s="28" t="s">
        <v>33</v>
      </c>
      <c r="H85" s="28" t="s">
        <v>18</v>
      </c>
      <c r="I85" s="29">
        <v>2014</v>
      </c>
      <c r="J85" s="29">
        <v>2000</v>
      </c>
      <c r="K85" s="29">
        <v>110</v>
      </c>
      <c r="L85" s="31">
        <v>0.7</v>
      </c>
      <c r="M85" s="31">
        <v>2.15</v>
      </c>
      <c r="N85" s="32">
        <v>8.0000000000000002E-3</v>
      </c>
      <c r="O85" s="9">
        <v>0.36496913580246915</v>
      </c>
      <c r="P85" s="11">
        <v>1.3580246913580246E-3</v>
      </c>
      <c r="Q85" s="25">
        <f>O84-O85</f>
        <v>1.3328549382716048</v>
      </c>
      <c r="R85" s="24">
        <f>P84-P85</f>
        <v>8.3603395061728397E-2</v>
      </c>
      <c r="S85" s="38">
        <f>Q85/365</f>
        <v>3.6516573651276846E-3</v>
      </c>
      <c r="T85" s="38">
        <f>R85/365</f>
        <v>2.2905039742939287E-4</v>
      </c>
      <c r="U85" s="38">
        <f>T85*0.92</f>
        <v>2.1072636563504145E-4</v>
      </c>
      <c r="V85" s="25">
        <f>LOOKUP(H85,'Load Factor Adjustment'!$A$40:$A$46,'Load Factor Adjustment'!$D$40:$D$46)</f>
        <v>0.68571428571428572</v>
      </c>
      <c r="W85" s="38">
        <f>S85*V85</f>
        <v>2.5039936218018408E-3</v>
      </c>
      <c r="X85" s="38">
        <f>U85*V85</f>
        <v>1.4449807929259984E-4</v>
      </c>
    </row>
    <row r="86" spans="1:24" x14ac:dyDescent="0.25">
      <c r="A86" s="28" t="s">
        <v>29</v>
      </c>
      <c r="B86" s="29">
        <v>2014</v>
      </c>
      <c r="C86" s="34">
        <v>42047</v>
      </c>
      <c r="D86" s="29">
        <v>1613</v>
      </c>
      <c r="E86" s="29">
        <v>4896</v>
      </c>
      <c r="F86" s="28" t="s">
        <v>17</v>
      </c>
      <c r="G86" s="28" t="s">
        <v>19</v>
      </c>
      <c r="H86" s="28" t="s">
        <v>18</v>
      </c>
      <c r="I86" s="29">
        <v>1976</v>
      </c>
      <c r="J86" s="29">
        <v>750</v>
      </c>
      <c r="K86" s="29">
        <v>144</v>
      </c>
      <c r="L86" s="31">
        <v>0.7</v>
      </c>
      <c r="M86" s="31">
        <v>11.16</v>
      </c>
      <c r="N86" s="32">
        <v>0.39600000000000002</v>
      </c>
      <c r="O86" s="9">
        <v>0.93</v>
      </c>
      <c r="P86" s="11">
        <v>3.3000000000000002E-2</v>
      </c>
      <c r="Q86" s="25"/>
      <c r="R86" s="24"/>
    </row>
    <row r="87" spans="1:24" x14ac:dyDescent="0.25">
      <c r="A87" s="28" t="s">
        <v>29</v>
      </c>
      <c r="B87" s="29">
        <v>2014</v>
      </c>
      <c r="C87" s="34">
        <v>42047</v>
      </c>
      <c r="D87" s="29">
        <v>1613</v>
      </c>
      <c r="E87" s="29">
        <v>4897</v>
      </c>
      <c r="F87" s="28" t="s">
        <v>20</v>
      </c>
      <c r="G87" s="28" t="s">
        <v>33</v>
      </c>
      <c r="H87" s="28" t="s">
        <v>18</v>
      </c>
      <c r="I87" s="29">
        <v>2014</v>
      </c>
      <c r="J87" s="29">
        <v>750</v>
      </c>
      <c r="K87" s="29">
        <v>125</v>
      </c>
      <c r="L87" s="31">
        <v>0.7</v>
      </c>
      <c r="M87" s="31">
        <v>2.15</v>
      </c>
      <c r="N87" s="32">
        <v>8.0000000000000002E-3</v>
      </c>
      <c r="O87" s="9">
        <v>0.15552662037037038</v>
      </c>
      <c r="P87" s="11">
        <v>5.7870370370370367E-4</v>
      </c>
      <c r="Q87" s="25">
        <f>O86-O87</f>
        <v>0.7744733796296297</v>
      </c>
      <c r="R87" s="24">
        <f>P86-P87</f>
        <v>3.2421296296296295E-2</v>
      </c>
      <c r="S87" s="38">
        <f>Q87/365</f>
        <v>2.1218448756976154E-3</v>
      </c>
      <c r="T87" s="38">
        <f>R87/365</f>
        <v>8.8825469304921358E-5</v>
      </c>
      <c r="U87" s="38">
        <f>T87*0.92</f>
        <v>8.1719431760527648E-5</v>
      </c>
      <c r="V87" s="25">
        <f>LOOKUP(H87,'Load Factor Adjustment'!$A$40:$A$46,'Load Factor Adjustment'!$D$40:$D$46)</f>
        <v>0.68571428571428572</v>
      </c>
      <c r="W87" s="38">
        <f>S87*V87</f>
        <v>1.4549793433355077E-3</v>
      </c>
      <c r="X87" s="38">
        <f>U87*V87</f>
        <v>5.6036181778647531E-5</v>
      </c>
    </row>
    <row r="88" spans="1:24" x14ac:dyDescent="0.25">
      <c r="A88" s="28" t="s">
        <v>29</v>
      </c>
      <c r="B88" s="29">
        <v>2014</v>
      </c>
      <c r="C88" s="34">
        <v>42047</v>
      </c>
      <c r="D88" s="29">
        <v>1614</v>
      </c>
      <c r="E88" s="29">
        <v>4894</v>
      </c>
      <c r="F88" s="28" t="s">
        <v>17</v>
      </c>
      <c r="G88" s="28" t="s">
        <v>19</v>
      </c>
      <c r="H88" s="28" t="s">
        <v>18</v>
      </c>
      <c r="I88" s="29">
        <v>1989</v>
      </c>
      <c r="J88" s="29">
        <v>400</v>
      </c>
      <c r="K88" s="29">
        <v>110</v>
      </c>
      <c r="L88" s="31">
        <v>0.7</v>
      </c>
      <c r="M88" s="31">
        <v>8.14</v>
      </c>
      <c r="N88" s="32">
        <v>0.497</v>
      </c>
      <c r="O88" s="9">
        <v>0.27635802469135801</v>
      </c>
      <c r="P88" s="11">
        <v>1.6873456790123455E-2</v>
      </c>
      <c r="Q88" s="25"/>
      <c r="R88" s="24"/>
    </row>
    <row r="89" spans="1:24" x14ac:dyDescent="0.25">
      <c r="A89" s="28" t="s">
        <v>29</v>
      </c>
      <c r="B89" s="29">
        <v>2014</v>
      </c>
      <c r="C89" s="34">
        <v>42047</v>
      </c>
      <c r="D89" s="29">
        <v>1614</v>
      </c>
      <c r="E89" s="29">
        <v>4895</v>
      </c>
      <c r="F89" s="28" t="s">
        <v>20</v>
      </c>
      <c r="G89" s="28" t="s">
        <v>33</v>
      </c>
      <c r="H89" s="28" t="s">
        <v>18</v>
      </c>
      <c r="I89" s="29">
        <v>2014</v>
      </c>
      <c r="J89" s="29">
        <v>400</v>
      </c>
      <c r="K89" s="29">
        <v>125</v>
      </c>
      <c r="L89" s="31">
        <v>0.7</v>
      </c>
      <c r="M89" s="31">
        <v>2.15</v>
      </c>
      <c r="N89" s="32">
        <v>8.0000000000000002E-3</v>
      </c>
      <c r="O89" s="9">
        <v>8.2947530864197525E-2</v>
      </c>
      <c r="P89" s="11">
        <v>3.0864197530864197E-4</v>
      </c>
      <c r="Q89" s="25">
        <f>O88-O89</f>
        <v>0.19341049382716047</v>
      </c>
      <c r="R89" s="24">
        <f>P88-P89</f>
        <v>1.6564814814814813E-2</v>
      </c>
      <c r="S89" s="38">
        <f>Q89/365</f>
        <v>5.2989176391002866E-4</v>
      </c>
      <c r="T89" s="38">
        <f>R89/365</f>
        <v>4.5383054287163871E-5</v>
      </c>
      <c r="U89" s="38">
        <f>T89*0.92</f>
        <v>4.1752409944190765E-5</v>
      </c>
      <c r="V89" s="25">
        <f>LOOKUP(H89,'Load Factor Adjustment'!$A$40:$A$46,'Load Factor Adjustment'!$D$40:$D$46)</f>
        <v>0.68571428571428572</v>
      </c>
      <c r="W89" s="38">
        <f>S89*V89</f>
        <v>3.6335435239544825E-4</v>
      </c>
      <c r="X89" s="38">
        <f>U89*V89</f>
        <v>2.8630223961730812E-5</v>
      </c>
    </row>
    <row r="90" spans="1:24" x14ac:dyDescent="0.25">
      <c r="A90" s="28" t="s">
        <v>16</v>
      </c>
      <c r="B90" s="29">
        <v>2014</v>
      </c>
      <c r="C90" s="34">
        <v>42047</v>
      </c>
      <c r="D90" s="29">
        <v>1634</v>
      </c>
      <c r="E90" s="29">
        <v>4788</v>
      </c>
      <c r="F90" s="28" t="s">
        <v>17</v>
      </c>
      <c r="G90" s="28" t="s">
        <v>19</v>
      </c>
      <c r="H90" s="28" t="s">
        <v>56</v>
      </c>
      <c r="I90" s="29">
        <v>1980</v>
      </c>
      <c r="J90" s="29">
        <v>3400</v>
      </c>
      <c r="K90" s="29">
        <v>100</v>
      </c>
      <c r="L90" s="29">
        <v>0.36</v>
      </c>
      <c r="M90" s="31">
        <v>12.09</v>
      </c>
      <c r="N90" s="32">
        <v>0.60499999999999998</v>
      </c>
      <c r="O90" s="9">
        <v>1.6311904761904761</v>
      </c>
      <c r="P90" s="11">
        <v>8.1626984126984131E-2</v>
      </c>
      <c r="Q90" s="25"/>
      <c r="R90" s="24"/>
    </row>
    <row r="91" spans="1:24" x14ac:dyDescent="0.25">
      <c r="A91" s="28" t="s">
        <v>16</v>
      </c>
      <c r="B91" s="29">
        <v>2014</v>
      </c>
      <c r="C91" s="34">
        <v>42047</v>
      </c>
      <c r="D91" s="29">
        <v>1634</v>
      </c>
      <c r="E91" s="29">
        <v>4789</v>
      </c>
      <c r="F91" s="28" t="s">
        <v>20</v>
      </c>
      <c r="G91" s="28" t="s">
        <v>33</v>
      </c>
      <c r="H91" s="28" t="s">
        <v>56</v>
      </c>
      <c r="I91" s="29">
        <v>2013</v>
      </c>
      <c r="J91" s="29">
        <v>3400</v>
      </c>
      <c r="K91" s="29">
        <v>125</v>
      </c>
      <c r="L91" s="29">
        <v>0.36</v>
      </c>
      <c r="M91" s="31">
        <v>2.15</v>
      </c>
      <c r="N91" s="32">
        <v>8.0000000000000002E-3</v>
      </c>
      <c r="O91" s="9">
        <v>0.36259920634920634</v>
      </c>
      <c r="P91" s="11">
        <v>1.3492063492063493E-3</v>
      </c>
      <c r="Q91" s="25">
        <f>O90-O91</f>
        <v>1.2685912698412698</v>
      </c>
      <c r="R91" s="24">
        <f>P90-P91</f>
        <v>8.0277777777777781E-2</v>
      </c>
      <c r="S91" s="38">
        <f>Q91/365</f>
        <v>3.4755925201130681E-3</v>
      </c>
      <c r="T91" s="38">
        <f>R91/365</f>
        <v>2.1993911719939119E-4</v>
      </c>
      <c r="U91" s="38">
        <f>T91*0.92</f>
        <v>2.0234398782343992E-4</v>
      </c>
      <c r="V91" s="25">
        <f>LOOKUP(H91,'Load Factor Adjustment'!$A$40:$A$46,'Load Factor Adjustment'!$D$40:$D$46)</f>
        <v>1.1111111111111112</v>
      </c>
      <c r="W91" s="38">
        <f>S91*V91</f>
        <v>3.8617694667922981E-3</v>
      </c>
      <c r="X91" s="38">
        <f>U91*V91</f>
        <v>2.2482665313715546E-4</v>
      </c>
    </row>
    <row r="92" spans="1:24" x14ac:dyDescent="0.25">
      <c r="A92" s="28" t="s">
        <v>16</v>
      </c>
      <c r="B92" s="29">
        <v>2014</v>
      </c>
      <c r="C92" s="34">
        <v>42047</v>
      </c>
      <c r="D92" s="29">
        <v>1635</v>
      </c>
      <c r="E92" s="29">
        <v>4796</v>
      </c>
      <c r="F92" s="28" t="s">
        <v>17</v>
      </c>
      <c r="G92" s="28" t="s">
        <v>19</v>
      </c>
      <c r="H92" s="28" t="s">
        <v>18</v>
      </c>
      <c r="I92" s="29">
        <v>1979</v>
      </c>
      <c r="J92" s="29">
        <v>1900</v>
      </c>
      <c r="K92" s="29">
        <v>122</v>
      </c>
      <c r="L92" s="31">
        <v>0.7</v>
      </c>
      <c r="M92" s="31">
        <v>11.16</v>
      </c>
      <c r="N92" s="32">
        <v>0.39600000000000002</v>
      </c>
      <c r="O92" s="9">
        <v>1.9960555555555555</v>
      </c>
      <c r="P92" s="11">
        <v>7.0827777777777781E-2</v>
      </c>
      <c r="Q92" s="25"/>
      <c r="R92" s="24"/>
    </row>
    <row r="93" spans="1:24" x14ac:dyDescent="0.25">
      <c r="A93" s="28" t="s">
        <v>16</v>
      </c>
      <c r="B93" s="29">
        <v>2014</v>
      </c>
      <c r="C93" s="34">
        <v>42047</v>
      </c>
      <c r="D93" s="29">
        <v>1635</v>
      </c>
      <c r="E93" s="29">
        <v>4797</v>
      </c>
      <c r="F93" s="28" t="s">
        <v>20</v>
      </c>
      <c r="G93" s="28" t="s">
        <v>21</v>
      </c>
      <c r="H93" s="28" t="s">
        <v>18</v>
      </c>
      <c r="I93" s="29">
        <v>2013</v>
      </c>
      <c r="J93" s="29">
        <v>1900</v>
      </c>
      <c r="K93" s="29">
        <v>101</v>
      </c>
      <c r="L93" s="31">
        <v>0.7</v>
      </c>
      <c r="M93" s="31">
        <v>2.3199999999999998</v>
      </c>
      <c r="N93" s="32">
        <v>0.112</v>
      </c>
      <c r="O93" s="9">
        <v>0.34352469135802466</v>
      </c>
      <c r="P93" s="11">
        <v>1.6583950617283953E-2</v>
      </c>
      <c r="Q93" s="25">
        <f>O92-O93</f>
        <v>1.6525308641975309</v>
      </c>
      <c r="R93" s="24">
        <f>P92-P93</f>
        <v>5.4243827160493828E-2</v>
      </c>
      <c r="S93" s="38">
        <f>Q93/365</f>
        <v>4.5274818197192628E-3</v>
      </c>
      <c r="T93" s="38">
        <f>R93/365</f>
        <v>1.4861322509724336E-4</v>
      </c>
      <c r="U93" s="38">
        <f>T93*0.92</f>
        <v>1.3672416708946389E-4</v>
      </c>
      <c r="V93" s="25">
        <f>LOOKUP(H93,'Load Factor Adjustment'!$A$40:$A$46,'Load Factor Adjustment'!$D$40:$D$46)</f>
        <v>0.68571428571428572</v>
      </c>
      <c r="W93" s="38">
        <f>S93*V93</f>
        <v>3.1045589620932088E-3</v>
      </c>
      <c r="X93" s="38">
        <f>U93*V93</f>
        <v>9.3753714575632385E-5</v>
      </c>
    </row>
    <row r="94" spans="1:24" x14ac:dyDescent="0.25">
      <c r="A94" s="28" t="s">
        <v>16</v>
      </c>
      <c r="B94" s="29">
        <v>2014</v>
      </c>
      <c r="C94" s="34">
        <v>42047</v>
      </c>
      <c r="D94" s="29">
        <v>1640</v>
      </c>
      <c r="E94" s="29">
        <v>4804</v>
      </c>
      <c r="F94" s="28" t="s">
        <v>17</v>
      </c>
      <c r="G94" s="28" t="s">
        <v>19</v>
      </c>
      <c r="H94" s="28" t="s">
        <v>56</v>
      </c>
      <c r="I94" s="29">
        <v>1973</v>
      </c>
      <c r="J94" s="29">
        <v>3000</v>
      </c>
      <c r="K94" s="29">
        <v>100</v>
      </c>
      <c r="L94" s="29">
        <v>0.36</v>
      </c>
      <c r="M94" s="31">
        <v>12.09</v>
      </c>
      <c r="N94" s="32">
        <v>0.60499999999999998</v>
      </c>
      <c r="O94" s="9">
        <v>1.4392857142857143</v>
      </c>
      <c r="P94" s="11">
        <v>7.2023809523809518E-2</v>
      </c>
      <c r="Q94" s="25"/>
      <c r="R94" s="24"/>
    </row>
    <row r="95" spans="1:24" x14ac:dyDescent="0.25">
      <c r="A95" s="28" t="s">
        <v>16</v>
      </c>
      <c r="B95" s="29">
        <v>2014</v>
      </c>
      <c r="C95" s="34">
        <v>42047</v>
      </c>
      <c r="D95" s="29">
        <v>1640</v>
      </c>
      <c r="E95" s="29">
        <v>4805</v>
      </c>
      <c r="F95" s="28" t="s">
        <v>20</v>
      </c>
      <c r="G95" s="28" t="s">
        <v>33</v>
      </c>
      <c r="H95" s="28" t="s">
        <v>56</v>
      </c>
      <c r="I95" s="29">
        <v>2013</v>
      </c>
      <c r="J95" s="29">
        <v>3000</v>
      </c>
      <c r="K95" s="29">
        <v>125</v>
      </c>
      <c r="L95" s="29">
        <v>0.36</v>
      </c>
      <c r="M95" s="31">
        <v>2.15</v>
      </c>
      <c r="N95" s="32">
        <v>8.0000000000000002E-3</v>
      </c>
      <c r="O95" s="9">
        <v>0.31994047619047616</v>
      </c>
      <c r="P95" s="11">
        <v>1.1904761904761906E-3</v>
      </c>
      <c r="Q95" s="25">
        <f>O94-O95</f>
        <v>1.1193452380952382</v>
      </c>
      <c r="R95" s="24">
        <f>P94-P95</f>
        <v>7.0833333333333331E-2</v>
      </c>
      <c r="S95" s="38">
        <f>Q95/365</f>
        <v>3.0666992824527075E-3</v>
      </c>
      <c r="T95" s="38">
        <f>R95/365</f>
        <v>1.9406392694063925E-4</v>
      </c>
      <c r="U95" s="38">
        <f>T95*0.92</f>
        <v>1.7853881278538812E-4</v>
      </c>
      <c r="V95" s="25">
        <f>LOOKUP(H95,'Load Factor Adjustment'!$A$40:$A$46,'Load Factor Adjustment'!$D$40:$D$46)</f>
        <v>1.1111111111111112</v>
      </c>
      <c r="W95" s="38">
        <f>S95*V95</f>
        <v>3.4074436471696751E-3</v>
      </c>
      <c r="X95" s="38">
        <f>U95*V95</f>
        <v>1.9837645865043125E-4</v>
      </c>
    </row>
    <row r="96" spans="1:24" x14ac:dyDescent="0.25">
      <c r="A96" s="28" t="s">
        <v>26</v>
      </c>
      <c r="B96" s="29">
        <v>2014</v>
      </c>
      <c r="C96" s="34">
        <v>42047</v>
      </c>
      <c r="D96" s="29">
        <v>1674</v>
      </c>
      <c r="E96" s="29">
        <v>4838</v>
      </c>
      <c r="F96" s="28" t="s">
        <v>17</v>
      </c>
      <c r="G96" s="28" t="s">
        <v>19</v>
      </c>
      <c r="H96" s="28" t="s">
        <v>18</v>
      </c>
      <c r="I96" s="29">
        <v>1976</v>
      </c>
      <c r="J96" s="29">
        <v>950</v>
      </c>
      <c r="K96" s="29">
        <v>156</v>
      </c>
      <c r="L96" s="31">
        <v>0.7</v>
      </c>
      <c r="M96" s="31">
        <v>11.16</v>
      </c>
      <c r="N96" s="32">
        <v>0.39600000000000002</v>
      </c>
      <c r="O96" s="9">
        <v>1.2761666666666667</v>
      </c>
      <c r="P96" s="11">
        <v>4.5283333333333335E-2</v>
      </c>
      <c r="Q96" s="25"/>
      <c r="R96" s="24"/>
    </row>
    <row r="97" spans="1:24" x14ac:dyDescent="0.25">
      <c r="A97" s="28" t="s">
        <v>26</v>
      </c>
      <c r="B97" s="29">
        <v>2014</v>
      </c>
      <c r="C97" s="34">
        <v>42047</v>
      </c>
      <c r="D97" s="29">
        <v>1674</v>
      </c>
      <c r="E97" s="29">
        <v>4839</v>
      </c>
      <c r="F97" s="28" t="s">
        <v>17</v>
      </c>
      <c r="G97" s="28" t="s">
        <v>19</v>
      </c>
      <c r="H97" s="28" t="s">
        <v>18</v>
      </c>
      <c r="I97" s="29">
        <v>1976</v>
      </c>
      <c r="J97" s="29">
        <v>1030</v>
      </c>
      <c r="K97" s="29">
        <v>175</v>
      </c>
      <c r="L97" s="31">
        <v>0.7</v>
      </c>
      <c r="M97" s="31">
        <v>11.16</v>
      </c>
      <c r="N97" s="32">
        <v>0.39600000000000002</v>
      </c>
      <c r="O97" s="9">
        <v>1.5521527777777775</v>
      </c>
      <c r="P97" s="11">
        <v>5.5076388888888883E-2</v>
      </c>
      <c r="Q97" s="25"/>
      <c r="R97" s="24"/>
    </row>
    <row r="98" spans="1:24" x14ac:dyDescent="0.25">
      <c r="A98" s="28" t="s">
        <v>26</v>
      </c>
      <c r="B98" s="29">
        <v>2014</v>
      </c>
      <c r="C98" s="34">
        <v>42047</v>
      </c>
      <c r="D98" s="29">
        <v>1674</v>
      </c>
      <c r="E98" s="29">
        <v>4840</v>
      </c>
      <c r="F98" s="28" t="s">
        <v>20</v>
      </c>
      <c r="G98" s="28" t="s">
        <v>33</v>
      </c>
      <c r="H98" s="28" t="s">
        <v>18</v>
      </c>
      <c r="I98" s="29">
        <v>2014</v>
      </c>
      <c r="J98" s="29">
        <v>1980</v>
      </c>
      <c r="K98" s="29">
        <v>125</v>
      </c>
      <c r="L98" s="31">
        <v>0.7</v>
      </c>
      <c r="M98" s="31">
        <v>2.15</v>
      </c>
      <c r="N98" s="32">
        <v>8.0000000000000002E-3</v>
      </c>
      <c r="O98" s="9">
        <v>0.41059027777777779</v>
      </c>
      <c r="P98" s="11">
        <v>1.5277777777777779E-3</v>
      </c>
      <c r="Q98" s="25">
        <f>O96+O97-O98</f>
        <v>2.4177291666666667</v>
      </c>
      <c r="R98" s="24">
        <f>P96+P97-P98</f>
        <v>9.8831944444444444E-2</v>
      </c>
      <c r="S98" s="38">
        <f>Q98/365</f>
        <v>6.6239155251141555E-3</v>
      </c>
      <c r="T98" s="38">
        <f>R98/365</f>
        <v>2.7077245053272448E-4</v>
      </c>
      <c r="U98" s="38">
        <f>T98*0.92</f>
        <v>2.4911065449010651E-4</v>
      </c>
      <c r="V98" s="25">
        <f>LOOKUP(H98,'Load Factor Adjustment'!$A$40:$A$46,'Load Factor Adjustment'!$D$40:$D$46)</f>
        <v>0.68571428571428572</v>
      </c>
      <c r="W98" s="38">
        <f>S98*V98</f>
        <v>4.5421135029354211E-3</v>
      </c>
      <c r="X98" s="38">
        <f>U98*V98</f>
        <v>1.708187345075016E-4</v>
      </c>
    </row>
    <row r="99" spans="1:24" x14ac:dyDescent="0.25">
      <c r="A99" s="28" t="s">
        <v>28</v>
      </c>
      <c r="B99" s="29">
        <v>2014</v>
      </c>
      <c r="C99" s="34">
        <v>42047</v>
      </c>
      <c r="D99" s="29">
        <v>1699</v>
      </c>
      <c r="E99" s="29">
        <v>4819</v>
      </c>
      <c r="F99" s="28" t="s">
        <v>17</v>
      </c>
      <c r="G99" s="28" t="s">
        <v>19</v>
      </c>
      <c r="H99" s="28" t="s">
        <v>18</v>
      </c>
      <c r="I99" s="29">
        <v>1968</v>
      </c>
      <c r="J99" s="29">
        <v>720</v>
      </c>
      <c r="K99" s="29">
        <v>75</v>
      </c>
      <c r="L99" s="31">
        <v>0.7</v>
      </c>
      <c r="M99" s="31">
        <v>12.09</v>
      </c>
      <c r="N99" s="32">
        <v>0.60499999999999998</v>
      </c>
      <c r="O99" s="9">
        <v>0.50375000000000003</v>
      </c>
      <c r="P99" s="11">
        <v>2.5208333333333329E-2</v>
      </c>
      <c r="Q99" s="25"/>
      <c r="R99" s="24"/>
    </row>
    <row r="100" spans="1:24" x14ac:dyDescent="0.25">
      <c r="A100" s="28" t="s">
        <v>28</v>
      </c>
      <c r="B100" s="29">
        <v>2014</v>
      </c>
      <c r="C100" s="34">
        <v>42047</v>
      </c>
      <c r="D100" s="29">
        <v>1699</v>
      </c>
      <c r="E100" s="29">
        <v>4820</v>
      </c>
      <c r="F100" s="28" t="s">
        <v>20</v>
      </c>
      <c r="G100" s="7" t="s">
        <v>31</v>
      </c>
      <c r="H100" s="28" t="s">
        <v>18</v>
      </c>
      <c r="I100" s="29">
        <v>2014</v>
      </c>
      <c r="J100" s="29">
        <v>720</v>
      </c>
      <c r="K100" s="29">
        <v>71</v>
      </c>
      <c r="L100" s="31">
        <v>0.7</v>
      </c>
      <c r="M100" s="31">
        <v>2.74</v>
      </c>
      <c r="N100" s="32">
        <v>0.112</v>
      </c>
      <c r="O100" s="9">
        <v>0.10807777777777779</v>
      </c>
      <c r="P100" s="11">
        <v>4.4177777777777774E-3</v>
      </c>
      <c r="Q100" s="25">
        <f>O99-O100</f>
        <v>0.39567222222222226</v>
      </c>
      <c r="R100" s="24">
        <f>P99-P100</f>
        <v>2.0790555555555552E-2</v>
      </c>
      <c r="S100" s="38">
        <f>Q100/365</f>
        <v>1.084033485540335E-3</v>
      </c>
      <c r="T100" s="38">
        <f>R100/365</f>
        <v>5.6960426179604252E-5</v>
      </c>
      <c r="U100" s="38">
        <f>T100*0.92</f>
        <v>5.2403592085235915E-5</v>
      </c>
      <c r="V100" s="25">
        <f>LOOKUP(H100,'Load Factor Adjustment'!$A$40:$A$46,'Load Factor Adjustment'!$D$40:$D$46)</f>
        <v>0.68571428571428572</v>
      </c>
      <c r="W100" s="38">
        <f>S100*V100</f>
        <v>7.4333724722765832E-4</v>
      </c>
      <c r="X100" s="38">
        <f>U100*V100</f>
        <v>3.5933891715590341E-5</v>
      </c>
    </row>
    <row r="101" spans="1:24" x14ac:dyDescent="0.25">
      <c r="A101" s="28" t="s">
        <v>28</v>
      </c>
      <c r="B101" s="29">
        <v>2014</v>
      </c>
      <c r="C101" s="34">
        <v>42048</v>
      </c>
      <c r="D101" s="29">
        <v>1704</v>
      </c>
      <c r="E101" s="29">
        <v>4832</v>
      </c>
      <c r="F101" s="28" t="s">
        <v>17</v>
      </c>
      <c r="G101" s="28" t="s">
        <v>19</v>
      </c>
      <c r="H101" s="28" t="s">
        <v>18</v>
      </c>
      <c r="I101" s="29">
        <v>1990</v>
      </c>
      <c r="J101" s="29">
        <v>700</v>
      </c>
      <c r="K101" s="29">
        <v>81</v>
      </c>
      <c r="L101" s="31">
        <v>0.7</v>
      </c>
      <c r="M101" s="31">
        <v>8.14</v>
      </c>
      <c r="N101" s="32">
        <v>0.497</v>
      </c>
      <c r="O101" s="9">
        <v>0.35612499999999997</v>
      </c>
      <c r="P101" s="11">
        <v>2.1743749999999996E-2</v>
      </c>
      <c r="Q101" s="25"/>
      <c r="R101" s="24"/>
    </row>
    <row r="102" spans="1:24" x14ac:dyDescent="0.25">
      <c r="A102" s="28" t="s">
        <v>28</v>
      </c>
      <c r="B102" s="29">
        <v>2014</v>
      </c>
      <c r="C102" s="34">
        <v>42048</v>
      </c>
      <c r="D102" s="29">
        <v>1704</v>
      </c>
      <c r="E102" s="29">
        <v>4833</v>
      </c>
      <c r="F102" s="28" t="s">
        <v>20</v>
      </c>
      <c r="G102" s="28" t="s">
        <v>33</v>
      </c>
      <c r="H102" s="28" t="s">
        <v>18</v>
      </c>
      <c r="I102" s="29">
        <v>2012</v>
      </c>
      <c r="J102" s="29">
        <v>700</v>
      </c>
      <c r="K102" s="29">
        <v>100</v>
      </c>
      <c r="L102" s="31">
        <v>0.7</v>
      </c>
      <c r="M102" s="31">
        <v>2.15</v>
      </c>
      <c r="N102" s="32">
        <v>8.0000000000000002E-3</v>
      </c>
      <c r="O102" s="9">
        <v>0.11612654320987655</v>
      </c>
      <c r="P102" s="11">
        <v>4.3209876543209879E-4</v>
      </c>
      <c r="Q102" s="25">
        <f>O101-O102</f>
        <v>0.23999845679012344</v>
      </c>
      <c r="R102" s="24">
        <f>P101-P102</f>
        <v>2.1311651234567897E-2</v>
      </c>
      <c r="S102" s="38">
        <f>Q102/365</f>
        <v>6.5753001860307787E-4</v>
      </c>
      <c r="T102" s="38">
        <f>R102/365</f>
        <v>5.8388085574158623E-5</v>
      </c>
      <c r="U102" s="38">
        <f>T102*0.92</f>
        <v>5.3717038728225936E-5</v>
      </c>
      <c r="V102" s="25">
        <f>LOOKUP(H102,'Load Factor Adjustment'!$A$40:$A$46,'Load Factor Adjustment'!$D$40:$D$46)</f>
        <v>0.68571428571428572</v>
      </c>
      <c r="W102" s="38">
        <f>S102*V102</f>
        <v>4.5087772704211057E-4</v>
      </c>
      <c r="X102" s="38">
        <f>U102*V102</f>
        <v>3.6834540842212073E-5</v>
      </c>
    </row>
    <row r="103" spans="1:24" x14ac:dyDescent="0.25">
      <c r="A103" s="28" t="s">
        <v>26</v>
      </c>
      <c r="B103" s="29">
        <v>2014</v>
      </c>
      <c r="C103" s="34">
        <v>42052</v>
      </c>
      <c r="D103" s="29">
        <v>1672</v>
      </c>
      <c r="E103" s="29">
        <v>4813</v>
      </c>
      <c r="F103" s="28" t="s">
        <v>17</v>
      </c>
      <c r="G103" s="28" t="s">
        <v>19</v>
      </c>
      <c r="H103" s="28" t="s">
        <v>18</v>
      </c>
      <c r="I103" s="29">
        <v>1977</v>
      </c>
      <c r="J103" s="29">
        <v>225</v>
      </c>
      <c r="K103" s="29">
        <v>120</v>
      </c>
      <c r="L103" s="31">
        <v>0.7</v>
      </c>
      <c r="M103" s="31">
        <v>11.16</v>
      </c>
      <c r="N103" s="32">
        <v>0.39600000000000002</v>
      </c>
      <c r="O103" s="9">
        <v>0.23250000000000001</v>
      </c>
      <c r="P103" s="11">
        <v>8.2500000000000004E-3</v>
      </c>
      <c r="Q103" s="25"/>
      <c r="R103" s="24"/>
    </row>
    <row r="104" spans="1:24" x14ac:dyDescent="0.25">
      <c r="A104" s="28" t="s">
        <v>26</v>
      </c>
      <c r="B104" s="29">
        <v>2014</v>
      </c>
      <c r="C104" s="34">
        <v>42052</v>
      </c>
      <c r="D104" s="29">
        <v>1672</v>
      </c>
      <c r="E104" s="29">
        <v>4812</v>
      </c>
      <c r="F104" s="28" t="s">
        <v>17</v>
      </c>
      <c r="G104" s="28" t="s">
        <v>19</v>
      </c>
      <c r="H104" s="28" t="s">
        <v>18</v>
      </c>
      <c r="I104" s="29">
        <v>1972</v>
      </c>
      <c r="J104" s="29">
        <v>400</v>
      </c>
      <c r="K104" s="29">
        <v>121</v>
      </c>
      <c r="L104" s="31">
        <v>0.7</v>
      </c>
      <c r="M104" s="31">
        <v>11.16</v>
      </c>
      <c r="N104" s="32">
        <v>0.39600000000000002</v>
      </c>
      <c r="O104" s="9">
        <v>0.41677777777777775</v>
      </c>
      <c r="P104" s="11">
        <v>1.4788888888888888E-2</v>
      </c>
      <c r="Q104" s="25"/>
      <c r="R104" s="24"/>
    </row>
    <row r="105" spans="1:24" x14ac:dyDescent="0.25">
      <c r="A105" s="28" t="s">
        <v>26</v>
      </c>
      <c r="B105" s="29">
        <v>2014</v>
      </c>
      <c r="C105" s="34">
        <v>42052</v>
      </c>
      <c r="D105" s="29">
        <v>1672</v>
      </c>
      <c r="E105" s="29">
        <v>4814</v>
      </c>
      <c r="F105" s="28" t="s">
        <v>20</v>
      </c>
      <c r="G105" s="28" t="s">
        <v>33</v>
      </c>
      <c r="H105" s="28" t="s">
        <v>18</v>
      </c>
      <c r="I105" s="29">
        <v>2014</v>
      </c>
      <c r="J105" s="29">
        <v>625</v>
      </c>
      <c r="K105" s="29">
        <v>140</v>
      </c>
      <c r="L105" s="31">
        <v>0.7</v>
      </c>
      <c r="M105" s="31">
        <v>2.15</v>
      </c>
      <c r="N105" s="32">
        <v>8.0000000000000002E-3</v>
      </c>
      <c r="O105" s="9">
        <v>0.14515817901234568</v>
      </c>
      <c r="P105" s="11">
        <v>5.4012345679012341E-4</v>
      </c>
      <c r="Q105" s="25">
        <f>O103+O104-O105</f>
        <v>0.50411959876543211</v>
      </c>
      <c r="R105" s="24">
        <f>P103+P104-P105</f>
        <v>2.2498765432098763E-2</v>
      </c>
      <c r="S105" s="38">
        <f>Q105/365</f>
        <v>1.3811495856587181E-3</v>
      </c>
      <c r="T105" s="38">
        <f>R105/365</f>
        <v>6.1640453238626751E-5</v>
      </c>
      <c r="U105" s="38">
        <f>T105*0.92</f>
        <v>5.6709216979536615E-5</v>
      </c>
      <c r="V105" s="25">
        <f>LOOKUP(H105,'Load Factor Adjustment'!$A$40:$A$46,'Load Factor Adjustment'!$D$40:$D$46)</f>
        <v>0.68571428571428572</v>
      </c>
      <c r="W105" s="38">
        <f>S105*V105</f>
        <v>9.4707400159454959E-4</v>
      </c>
      <c r="X105" s="38">
        <f>U105*V105</f>
        <v>3.8886320214539394E-5</v>
      </c>
    </row>
    <row r="106" spans="1:24" x14ac:dyDescent="0.25">
      <c r="A106" s="28" t="s">
        <v>28</v>
      </c>
      <c r="B106" s="29">
        <v>2014</v>
      </c>
      <c r="C106" s="34">
        <v>42052</v>
      </c>
      <c r="D106" s="29">
        <v>1702</v>
      </c>
      <c r="E106" s="29">
        <v>4834</v>
      </c>
      <c r="F106" s="28" t="s">
        <v>17</v>
      </c>
      <c r="G106" s="28" t="s">
        <v>32</v>
      </c>
      <c r="H106" s="28" t="s">
        <v>18</v>
      </c>
      <c r="I106" s="29">
        <v>1999</v>
      </c>
      <c r="J106" s="29">
        <v>1000</v>
      </c>
      <c r="K106" s="29">
        <v>425</v>
      </c>
      <c r="L106" s="31">
        <v>0.7</v>
      </c>
      <c r="M106" s="31">
        <v>5.93</v>
      </c>
      <c r="N106" s="32">
        <v>0.108</v>
      </c>
      <c r="O106" s="9">
        <v>1.9446373456790123</v>
      </c>
      <c r="P106" s="11">
        <v>3.5416666666666666E-2</v>
      </c>
      <c r="Q106" s="25"/>
      <c r="R106" s="24"/>
    </row>
    <row r="107" spans="1:24" x14ac:dyDescent="0.25">
      <c r="A107" s="28" t="s">
        <v>28</v>
      </c>
      <c r="B107" s="29">
        <v>2014</v>
      </c>
      <c r="C107" s="34">
        <v>42052</v>
      </c>
      <c r="D107" s="29">
        <v>1702</v>
      </c>
      <c r="E107" s="29">
        <v>4835</v>
      </c>
      <c r="F107" s="28" t="s">
        <v>20</v>
      </c>
      <c r="G107" s="28" t="s">
        <v>33</v>
      </c>
      <c r="H107" s="28" t="s">
        <v>18</v>
      </c>
      <c r="I107" s="29">
        <v>2013</v>
      </c>
      <c r="J107" s="29">
        <v>1000</v>
      </c>
      <c r="K107" s="29">
        <v>460</v>
      </c>
      <c r="L107" s="31">
        <v>0.7</v>
      </c>
      <c r="M107" s="31">
        <v>1.29</v>
      </c>
      <c r="N107" s="32">
        <v>8.0000000000000002E-3</v>
      </c>
      <c r="O107" s="9">
        <v>0.45787037037037037</v>
      </c>
      <c r="P107" s="11">
        <v>2.839506172839506E-3</v>
      </c>
      <c r="Q107" s="25">
        <f>O106-O107</f>
        <v>1.4867669753086419</v>
      </c>
      <c r="R107" s="24">
        <f>P106-P107</f>
        <v>3.2577160493827161E-2</v>
      </c>
      <c r="S107" s="38">
        <f>Q107/365</f>
        <v>4.0733341789277863E-3</v>
      </c>
      <c r="T107" s="38">
        <f>R107/365</f>
        <v>8.9252494503636056E-5</v>
      </c>
      <c r="U107" s="38">
        <f>T107*0.92</f>
        <v>8.2112294943345181E-5</v>
      </c>
      <c r="V107" s="25">
        <f>LOOKUP(H107,'Load Factor Adjustment'!$A$40:$A$46,'Load Factor Adjustment'!$D$40:$D$46)</f>
        <v>0.68571428571428572</v>
      </c>
      <c r="W107" s="38">
        <f>S107*V107</f>
        <v>2.7931434369790533E-3</v>
      </c>
      <c r="X107" s="38">
        <f>U107*V107</f>
        <v>5.6305573675436694E-5</v>
      </c>
    </row>
    <row r="108" spans="1:24" x14ac:dyDescent="0.25">
      <c r="A108" s="28" t="s">
        <v>26</v>
      </c>
      <c r="B108" s="29">
        <v>2014</v>
      </c>
      <c r="C108" s="34">
        <v>42058</v>
      </c>
      <c r="D108" s="29">
        <v>1675</v>
      </c>
      <c r="E108" s="29">
        <v>4836</v>
      </c>
      <c r="F108" s="28" t="s">
        <v>17</v>
      </c>
      <c r="G108" s="28" t="s">
        <v>19</v>
      </c>
      <c r="H108" s="28" t="s">
        <v>18</v>
      </c>
      <c r="I108" s="29">
        <v>1971</v>
      </c>
      <c r="J108" s="29">
        <v>1500</v>
      </c>
      <c r="K108" s="29">
        <v>139</v>
      </c>
      <c r="L108" s="31">
        <v>0.7</v>
      </c>
      <c r="M108" s="31">
        <v>11.16</v>
      </c>
      <c r="N108" s="32">
        <v>0.39600000000000002</v>
      </c>
      <c r="O108" s="9">
        <v>1.7954166666666667</v>
      </c>
      <c r="P108" s="11">
        <v>6.3708333333333325E-2</v>
      </c>
      <c r="Q108" s="25"/>
      <c r="R108" s="24"/>
    </row>
    <row r="109" spans="1:24" x14ac:dyDescent="0.25">
      <c r="A109" s="28" t="s">
        <v>26</v>
      </c>
      <c r="B109" s="29">
        <v>2014</v>
      </c>
      <c r="C109" s="34">
        <v>42058</v>
      </c>
      <c r="D109" s="29">
        <v>1675</v>
      </c>
      <c r="E109" s="29">
        <v>4837</v>
      </c>
      <c r="F109" s="28" t="s">
        <v>20</v>
      </c>
      <c r="G109" s="28" t="s">
        <v>33</v>
      </c>
      <c r="H109" s="28" t="s">
        <v>18</v>
      </c>
      <c r="I109" s="29">
        <v>2014</v>
      </c>
      <c r="J109" s="29">
        <v>1500</v>
      </c>
      <c r="K109" s="29">
        <v>115</v>
      </c>
      <c r="L109" s="31">
        <v>0.7</v>
      </c>
      <c r="M109" s="31">
        <v>2.15</v>
      </c>
      <c r="N109" s="32">
        <v>8.0000000000000002E-3</v>
      </c>
      <c r="O109" s="9">
        <v>0.28616898148148145</v>
      </c>
      <c r="P109" s="11">
        <v>1.0648148148148147E-3</v>
      </c>
      <c r="Q109" s="25">
        <f>O108-O109</f>
        <v>1.5092476851851853</v>
      </c>
      <c r="R109" s="24">
        <f>P108-P109</f>
        <v>6.2643518518518515E-2</v>
      </c>
      <c r="S109" s="38">
        <f>Q109/365</f>
        <v>4.1349251648909189E-3</v>
      </c>
      <c r="T109" s="38">
        <f>R109/365</f>
        <v>1.7162607813292743E-4</v>
      </c>
      <c r="U109" s="38">
        <f>T109*0.92</f>
        <v>1.5789599188229325E-4</v>
      </c>
      <c r="V109" s="25">
        <f>LOOKUP(H109,'Load Factor Adjustment'!$A$40:$A$46,'Load Factor Adjustment'!$D$40:$D$46)</f>
        <v>0.68571428571428572</v>
      </c>
      <c r="W109" s="38">
        <f>S109*V109</f>
        <v>2.8353772559252016E-3</v>
      </c>
      <c r="X109" s="38">
        <f>U109*V109</f>
        <v>1.0827153729071537E-4</v>
      </c>
    </row>
    <row r="110" spans="1:24" x14ac:dyDescent="0.25">
      <c r="A110" s="28" t="s">
        <v>25</v>
      </c>
      <c r="B110" s="29">
        <v>2014</v>
      </c>
      <c r="C110" s="34">
        <v>42059</v>
      </c>
      <c r="D110" s="29">
        <v>1734</v>
      </c>
      <c r="E110" s="29">
        <v>4722</v>
      </c>
      <c r="F110" s="28" t="s">
        <v>17</v>
      </c>
      <c r="G110" s="28" t="s">
        <v>19</v>
      </c>
      <c r="H110" s="28" t="s">
        <v>57</v>
      </c>
      <c r="I110" s="29">
        <v>1985</v>
      </c>
      <c r="J110" s="29">
        <v>600</v>
      </c>
      <c r="K110" s="29">
        <v>153</v>
      </c>
      <c r="L110" s="29">
        <v>0.51</v>
      </c>
      <c r="M110" s="31">
        <v>10.23</v>
      </c>
      <c r="N110" s="32">
        <v>0.39600000000000002</v>
      </c>
      <c r="O110" s="9">
        <v>0.5279410714285715</v>
      </c>
      <c r="P110" s="11">
        <v>2.0436428571428574E-2</v>
      </c>
      <c r="Q110" s="25"/>
      <c r="R110" s="24"/>
    </row>
    <row r="111" spans="1:24" x14ac:dyDescent="0.25">
      <c r="A111" s="28" t="s">
        <v>25</v>
      </c>
      <c r="B111" s="29">
        <v>2014</v>
      </c>
      <c r="C111" s="34">
        <v>42059</v>
      </c>
      <c r="D111" s="29">
        <v>1734</v>
      </c>
      <c r="E111" s="29">
        <v>4723</v>
      </c>
      <c r="F111" s="28" t="s">
        <v>20</v>
      </c>
      <c r="G111" s="28" t="s">
        <v>21</v>
      </c>
      <c r="H111" s="28" t="s">
        <v>57</v>
      </c>
      <c r="I111" s="29">
        <v>2015</v>
      </c>
      <c r="J111" s="29">
        <v>600</v>
      </c>
      <c r="K111" s="29">
        <v>173</v>
      </c>
      <c r="L111" s="29">
        <v>0.51</v>
      </c>
      <c r="M111" s="31">
        <v>2.3199999999999998</v>
      </c>
      <c r="N111" s="32">
        <v>0.112</v>
      </c>
      <c r="O111" s="9">
        <v>0.13537936507936507</v>
      </c>
      <c r="P111" s="11">
        <v>6.5355555555555557E-3</v>
      </c>
      <c r="Q111" s="25">
        <f>O110-O111</f>
        <v>0.3925617063492064</v>
      </c>
      <c r="R111" s="24">
        <f>P110-P111</f>
        <v>1.3900873015873019E-2</v>
      </c>
      <c r="S111" s="38">
        <f>Q111/365</f>
        <v>1.0755115242444011E-3</v>
      </c>
      <c r="T111" s="38">
        <f>R111/365</f>
        <v>3.8084583605131557E-5</v>
      </c>
      <c r="U111" s="38">
        <f>T111*0.92</f>
        <v>3.5037816916721034E-5</v>
      </c>
      <c r="V111" s="25">
        <f>LOOKUP(H111,'Load Factor Adjustment'!$A$40:$A$46,'Load Factor Adjustment'!$D$40:$D$46)</f>
        <v>0.78431372549019607</v>
      </c>
      <c r="W111" s="38">
        <f>S111*V111</f>
        <v>8.4353845038776551E-4</v>
      </c>
      <c r="X111" s="38">
        <f>U111*V111</f>
        <v>2.7480640718996889E-5</v>
      </c>
    </row>
    <row r="112" spans="1:24" x14ac:dyDescent="0.25">
      <c r="A112" s="28" t="s">
        <v>25</v>
      </c>
      <c r="B112" s="29">
        <v>2014</v>
      </c>
      <c r="C112" s="34">
        <v>42059</v>
      </c>
      <c r="D112" s="29">
        <v>1740</v>
      </c>
      <c r="E112" s="29">
        <v>4709</v>
      </c>
      <c r="F112" s="28" t="s">
        <v>17</v>
      </c>
      <c r="G112" s="28" t="s">
        <v>19</v>
      </c>
      <c r="H112" s="28" t="s">
        <v>18</v>
      </c>
      <c r="I112" s="29">
        <v>1990</v>
      </c>
      <c r="J112" s="29">
        <v>800</v>
      </c>
      <c r="K112" s="29">
        <v>300</v>
      </c>
      <c r="L112" s="31">
        <v>0.7</v>
      </c>
      <c r="M112" s="31">
        <v>7.6</v>
      </c>
      <c r="N112" s="32">
        <v>0.27400000000000002</v>
      </c>
      <c r="O112" s="9">
        <v>1.4074074074074074</v>
      </c>
      <c r="P112" s="11">
        <v>5.0740740740740739E-2</v>
      </c>
      <c r="Q112" s="25"/>
      <c r="R112" s="24"/>
    </row>
    <row r="113" spans="1:24" x14ac:dyDescent="0.25">
      <c r="A113" s="28" t="s">
        <v>25</v>
      </c>
      <c r="B113" s="29">
        <v>2014</v>
      </c>
      <c r="C113" s="34">
        <v>42059</v>
      </c>
      <c r="D113" s="29">
        <v>1740</v>
      </c>
      <c r="E113" s="29">
        <v>4710</v>
      </c>
      <c r="F113" s="28" t="s">
        <v>20</v>
      </c>
      <c r="G113" s="28" t="s">
        <v>33</v>
      </c>
      <c r="H113" s="28" t="s">
        <v>18</v>
      </c>
      <c r="I113" s="29">
        <v>2013</v>
      </c>
      <c r="J113" s="29">
        <v>800</v>
      </c>
      <c r="K113" s="29">
        <v>360</v>
      </c>
      <c r="L113" s="31">
        <v>0.7</v>
      </c>
      <c r="M113" s="31">
        <v>1.29</v>
      </c>
      <c r="N113" s="32">
        <v>8.0000000000000002E-3</v>
      </c>
      <c r="O113" s="9">
        <v>0.28666666666666663</v>
      </c>
      <c r="P113" s="11">
        <v>1.7777777777777776E-3</v>
      </c>
      <c r="Q113" s="25">
        <f>O112-O113</f>
        <v>1.1207407407407408</v>
      </c>
      <c r="R113" s="24">
        <f>P112-P113</f>
        <v>4.8962962962962958E-2</v>
      </c>
      <c r="S113" s="38">
        <f>Q113/365</f>
        <v>3.0705225773718925E-3</v>
      </c>
      <c r="T113" s="38">
        <f>R113/365</f>
        <v>1.3414510400811769E-4</v>
      </c>
      <c r="U113" s="38">
        <f>T113*0.92</f>
        <v>1.2341349568746829E-4</v>
      </c>
      <c r="V113" s="25">
        <f>LOOKUP(H113,'Load Factor Adjustment'!$A$40:$A$46,'Load Factor Adjustment'!$D$40:$D$46)</f>
        <v>0.68571428571428572</v>
      </c>
      <c r="W113" s="38">
        <f>S113*V113</f>
        <v>2.1055011959121551E-3</v>
      </c>
      <c r="X113" s="38">
        <f>U113*V113</f>
        <v>8.4626397042835403E-5</v>
      </c>
    </row>
    <row r="114" spans="1:24" x14ac:dyDescent="0.25">
      <c r="A114" s="28" t="s">
        <v>23</v>
      </c>
      <c r="B114" s="29">
        <v>2014</v>
      </c>
      <c r="C114" s="34">
        <v>42060</v>
      </c>
      <c r="D114" s="29">
        <v>1846</v>
      </c>
      <c r="E114" s="29">
        <v>4992</v>
      </c>
      <c r="F114" s="28" t="s">
        <v>17</v>
      </c>
      <c r="G114" s="28" t="s">
        <v>19</v>
      </c>
      <c r="H114" s="28" t="s">
        <v>18</v>
      </c>
      <c r="I114" s="29">
        <v>1987</v>
      </c>
      <c r="J114" s="29">
        <v>1500</v>
      </c>
      <c r="K114" s="29">
        <v>63</v>
      </c>
      <c r="L114" s="31">
        <v>0.7</v>
      </c>
      <c r="M114" s="31">
        <v>12.09</v>
      </c>
      <c r="N114" s="32">
        <v>0.60499999999999998</v>
      </c>
      <c r="O114" s="9">
        <v>0.88156250000000003</v>
      </c>
      <c r="P114" s="11">
        <v>4.4114583333333332E-2</v>
      </c>
      <c r="Q114" s="25"/>
      <c r="R114" s="24"/>
    </row>
    <row r="115" spans="1:24" x14ac:dyDescent="0.25">
      <c r="A115" s="28" t="s">
        <v>23</v>
      </c>
      <c r="B115" s="29">
        <v>2014</v>
      </c>
      <c r="C115" s="34">
        <v>42060</v>
      </c>
      <c r="D115" s="29">
        <v>1846</v>
      </c>
      <c r="E115" s="29">
        <v>4993</v>
      </c>
      <c r="F115" s="28" t="s">
        <v>20</v>
      </c>
      <c r="G115" s="28" t="s">
        <v>42</v>
      </c>
      <c r="H115" s="28" t="s">
        <v>18</v>
      </c>
      <c r="I115" s="29">
        <v>2014</v>
      </c>
      <c r="J115" s="29">
        <v>1500</v>
      </c>
      <c r="K115" s="29">
        <v>75</v>
      </c>
      <c r="L115" s="31">
        <v>0.7</v>
      </c>
      <c r="M115" s="31">
        <v>0.26</v>
      </c>
      <c r="N115" s="32">
        <v>8.0000000000000002E-3</v>
      </c>
      <c r="O115" s="9">
        <v>2.2569444444444444E-2</v>
      </c>
      <c r="P115" s="11">
        <v>6.9444444444444447E-4</v>
      </c>
      <c r="Q115" s="25">
        <f>O114-O115</f>
        <v>0.85899305555555561</v>
      </c>
      <c r="R115" s="24">
        <f>P114-P115</f>
        <v>4.342013888888889E-2</v>
      </c>
      <c r="S115" s="38">
        <f>Q115/365</f>
        <v>2.3534056316590565E-3</v>
      </c>
      <c r="T115" s="38">
        <f>R115/365</f>
        <v>1.1895928462709285E-4</v>
      </c>
      <c r="U115" s="38">
        <f>T115*0.92</f>
        <v>1.0944254185692542E-4</v>
      </c>
      <c r="V115" s="25">
        <f>LOOKUP(H115,'Load Factor Adjustment'!$A$40:$A$46,'Load Factor Adjustment'!$D$40:$D$46)</f>
        <v>0.68571428571428572</v>
      </c>
      <c r="W115" s="38">
        <f>S115*V115</f>
        <v>1.6137638617090672E-3</v>
      </c>
      <c r="X115" s="38">
        <f>U115*V115</f>
        <v>7.5046314416177433E-5</v>
      </c>
    </row>
    <row r="116" spans="1:24" x14ac:dyDescent="0.25">
      <c r="A116" s="28" t="s">
        <v>22</v>
      </c>
      <c r="B116" s="29">
        <v>2014</v>
      </c>
      <c r="C116" s="34">
        <v>42062</v>
      </c>
      <c r="D116" s="29">
        <v>1619</v>
      </c>
      <c r="E116" s="29">
        <v>4632</v>
      </c>
      <c r="F116" s="28" t="s">
        <v>17</v>
      </c>
      <c r="G116" s="28" t="s">
        <v>19</v>
      </c>
      <c r="H116" s="28" t="s">
        <v>18</v>
      </c>
      <c r="I116" s="29">
        <v>1992</v>
      </c>
      <c r="J116" s="29">
        <v>1400</v>
      </c>
      <c r="K116" s="29">
        <v>88</v>
      </c>
      <c r="L116" s="31">
        <v>0.7</v>
      </c>
      <c r="M116" s="31">
        <v>8.14</v>
      </c>
      <c r="N116" s="32">
        <v>0.497</v>
      </c>
      <c r="O116" s="9">
        <v>0.77380246913580242</v>
      </c>
      <c r="P116" s="11">
        <v>4.7245679012345672E-2</v>
      </c>
      <c r="Q116" s="25"/>
      <c r="R116" s="24"/>
    </row>
    <row r="117" spans="1:24" x14ac:dyDescent="0.25">
      <c r="A117" s="28" t="s">
        <v>22</v>
      </c>
      <c r="B117" s="29">
        <v>2014</v>
      </c>
      <c r="C117" s="34">
        <v>42062</v>
      </c>
      <c r="D117" s="29">
        <v>1619</v>
      </c>
      <c r="E117" s="29">
        <v>4633</v>
      </c>
      <c r="F117" s="28" t="s">
        <v>20</v>
      </c>
      <c r="G117" s="28" t="s">
        <v>33</v>
      </c>
      <c r="H117" s="28" t="s">
        <v>18</v>
      </c>
      <c r="I117" s="29">
        <v>2014</v>
      </c>
      <c r="J117" s="29">
        <v>1400</v>
      </c>
      <c r="K117" s="29">
        <v>105</v>
      </c>
      <c r="L117" s="31">
        <v>0.7</v>
      </c>
      <c r="M117" s="31">
        <v>2.15</v>
      </c>
      <c r="N117" s="32">
        <v>8.0000000000000002E-3</v>
      </c>
      <c r="O117" s="9">
        <v>0.24386574074074074</v>
      </c>
      <c r="P117" s="11">
        <v>9.0740740740740734E-4</v>
      </c>
      <c r="Q117" s="25">
        <f>O116-O117</f>
        <v>0.52993672839506167</v>
      </c>
      <c r="R117" s="24">
        <f>P116-P117</f>
        <v>4.6338271604938266E-2</v>
      </c>
      <c r="S117" s="38">
        <f>Q117/365</f>
        <v>1.4518814476577031E-3</v>
      </c>
      <c r="T117" s="38">
        <f>R117/365</f>
        <v>1.2695416878065279E-4</v>
      </c>
      <c r="U117" s="38">
        <f>T117*0.92</f>
        <v>1.1679783527820057E-4</v>
      </c>
      <c r="V117" s="25">
        <f>LOOKUP(H117,'Load Factor Adjustment'!$A$40:$A$46,'Load Factor Adjustment'!$D$40:$D$46)</f>
        <v>0.68571428571428572</v>
      </c>
      <c r="W117" s="38">
        <f>S117*V117</f>
        <v>9.9557584982242495E-4</v>
      </c>
      <c r="X117" s="38">
        <f>U117*V117</f>
        <v>8.0089944190766112E-5</v>
      </c>
    </row>
    <row r="118" spans="1:24" x14ac:dyDescent="0.25">
      <c r="A118" s="28" t="s">
        <v>16</v>
      </c>
      <c r="B118" s="29">
        <v>2014</v>
      </c>
      <c r="C118" s="34">
        <v>42062</v>
      </c>
      <c r="D118" s="29">
        <v>1630</v>
      </c>
      <c r="E118" s="29">
        <v>4786</v>
      </c>
      <c r="F118" s="28" t="s">
        <v>17</v>
      </c>
      <c r="G118" s="28" t="s">
        <v>19</v>
      </c>
      <c r="H118" s="28" t="s">
        <v>18</v>
      </c>
      <c r="I118" s="29">
        <v>1992</v>
      </c>
      <c r="J118" s="29">
        <v>2190</v>
      </c>
      <c r="K118" s="29">
        <v>161</v>
      </c>
      <c r="L118" s="31">
        <v>0.7</v>
      </c>
      <c r="M118" s="31">
        <v>7.6</v>
      </c>
      <c r="N118" s="32">
        <v>0.27400000000000002</v>
      </c>
      <c r="O118" s="9">
        <v>2.067657407407407</v>
      </c>
      <c r="P118" s="11">
        <v>7.4544490740740738E-2</v>
      </c>
      <c r="Q118" s="25"/>
      <c r="R118" s="24"/>
    </row>
    <row r="119" spans="1:24" x14ac:dyDescent="0.25">
      <c r="A119" s="28" t="s">
        <v>16</v>
      </c>
      <c r="B119" s="29">
        <v>2014</v>
      </c>
      <c r="C119" s="34">
        <v>42062</v>
      </c>
      <c r="D119" s="29">
        <v>1630</v>
      </c>
      <c r="E119" s="29">
        <v>4787</v>
      </c>
      <c r="F119" s="28" t="s">
        <v>20</v>
      </c>
      <c r="G119" s="28" t="s">
        <v>33</v>
      </c>
      <c r="H119" s="28" t="s">
        <v>18</v>
      </c>
      <c r="I119" s="29">
        <v>2103</v>
      </c>
      <c r="J119" s="29">
        <v>2190</v>
      </c>
      <c r="K119" s="29">
        <v>170</v>
      </c>
      <c r="L119" s="31">
        <v>0.7</v>
      </c>
      <c r="M119" s="31">
        <v>2.15</v>
      </c>
      <c r="N119" s="32">
        <v>8.0000000000000002E-3</v>
      </c>
      <c r="O119" s="9">
        <v>0.61762731481481481</v>
      </c>
      <c r="P119" s="11">
        <v>2.2981481481481481E-3</v>
      </c>
      <c r="Q119" s="25">
        <f>O118-O119</f>
        <v>1.4500300925925922</v>
      </c>
      <c r="R119" s="24">
        <f>P118-P119</f>
        <v>7.2246342592592591E-2</v>
      </c>
      <c r="S119" s="38">
        <f>Q119/365</f>
        <v>3.9726851851851841E-3</v>
      </c>
      <c r="T119" s="38">
        <f>R119/365</f>
        <v>1.9793518518518519E-4</v>
      </c>
      <c r="U119" s="38">
        <f>T119*0.92</f>
        <v>1.8210037037037037E-4</v>
      </c>
      <c r="V119" s="25">
        <f>LOOKUP(H119,'Load Factor Adjustment'!$A$40:$A$46,'Load Factor Adjustment'!$D$40:$D$46)</f>
        <v>0.68571428571428572</v>
      </c>
      <c r="W119" s="38">
        <f>S119*V119</f>
        <v>2.7241269841269834E-3</v>
      </c>
      <c r="X119" s="38">
        <f>U119*V119</f>
        <v>1.2486882539682539E-4</v>
      </c>
    </row>
    <row r="120" spans="1:24" x14ac:dyDescent="0.25">
      <c r="A120" s="28" t="s">
        <v>16</v>
      </c>
      <c r="B120" s="29">
        <v>2014</v>
      </c>
      <c r="C120" s="34">
        <v>42062</v>
      </c>
      <c r="D120" s="29">
        <v>1636</v>
      </c>
      <c r="E120" s="29">
        <v>4794</v>
      </c>
      <c r="F120" s="28" t="s">
        <v>17</v>
      </c>
      <c r="G120" s="28" t="s">
        <v>19</v>
      </c>
      <c r="H120" s="28" t="s">
        <v>18</v>
      </c>
      <c r="I120" s="29">
        <v>1994</v>
      </c>
      <c r="J120" s="29">
        <v>600</v>
      </c>
      <c r="K120" s="29">
        <v>175</v>
      </c>
      <c r="L120" s="31">
        <v>0.7</v>
      </c>
      <c r="M120" s="31">
        <v>7.6</v>
      </c>
      <c r="N120" s="32">
        <v>0.27400000000000002</v>
      </c>
      <c r="O120" s="9">
        <v>0.6157407407407407</v>
      </c>
      <c r="P120" s="11">
        <v>2.2199074074074072E-2</v>
      </c>
      <c r="Q120" s="25"/>
      <c r="R120" s="24"/>
    </row>
    <row r="121" spans="1:24" x14ac:dyDescent="0.25">
      <c r="A121" s="28" t="s">
        <v>16</v>
      </c>
      <c r="B121" s="29">
        <v>2014</v>
      </c>
      <c r="C121" s="34">
        <v>42062</v>
      </c>
      <c r="D121" s="29">
        <v>1636</v>
      </c>
      <c r="E121" s="29">
        <v>4795</v>
      </c>
      <c r="F121" s="28" t="s">
        <v>20</v>
      </c>
      <c r="G121" s="28" t="s">
        <v>42</v>
      </c>
      <c r="H121" s="28" t="s">
        <v>18</v>
      </c>
      <c r="I121" s="29">
        <v>2014</v>
      </c>
      <c r="J121" s="29">
        <v>600</v>
      </c>
      <c r="K121" s="29">
        <v>220</v>
      </c>
      <c r="L121" s="31">
        <v>0.7</v>
      </c>
      <c r="M121" s="31">
        <v>0.26</v>
      </c>
      <c r="N121" s="32">
        <v>8.0000000000000002E-3</v>
      </c>
      <c r="O121" s="9">
        <v>2.6481481481481481E-2</v>
      </c>
      <c r="P121" s="11">
        <v>8.1481481481481476E-4</v>
      </c>
      <c r="Q121" s="25">
        <f>O120-O121</f>
        <v>0.58925925925925926</v>
      </c>
      <c r="R121" s="24">
        <f>P120-P121</f>
        <v>2.1384259259259259E-2</v>
      </c>
      <c r="S121" s="38">
        <f>Q121/365</f>
        <v>1.6144089294774227E-3</v>
      </c>
      <c r="T121" s="38">
        <f>R121/365</f>
        <v>5.8587011669203452E-5</v>
      </c>
      <c r="U121" s="38">
        <f>T121*0.92</f>
        <v>5.3900050735667175E-5</v>
      </c>
      <c r="V121" s="25">
        <f>LOOKUP(H121,'Load Factor Adjustment'!$A$40:$A$46,'Load Factor Adjustment'!$D$40:$D$46)</f>
        <v>0.68571428571428572</v>
      </c>
      <c r="W121" s="38">
        <f>S121*V121</f>
        <v>1.1070232659273756E-3</v>
      </c>
      <c r="X121" s="38">
        <f>U121*V121</f>
        <v>3.696003479017178E-5</v>
      </c>
    </row>
    <row r="122" spans="1:24" x14ac:dyDescent="0.25">
      <c r="A122" s="28" t="s">
        <v>28</v>
      </c>
      <c r="B122" s="29">
        <v>2014</v>
      </c>
      <c r="C122" s="34">
        <v>42065</v>
      </c>
      <c r="D122" s="29">
        <v>1703</v>
      </c>
      <c r="E122" s="29">
        <v>4922</v>
      </c>
      <c r="F122" s="28" t="s">
        <v>17</v>
      </c>
      <c r="G122" s="28" t="s">
        <v>19</v>
      </c>
      <c r="H122" s="28" t="s">
        <v>18</v>
      </c>
      <c r="I122" s="29">
        <v>1995</v>
      </c>
      <c r="J122" s="29">
        <v>600</v>
      </c>
      <c r="K122" s="29">
        <v>110</v>
      </c>
      <c r="L122" s="31">
        <v>0.7</v>
      </c>
      <c r="M122" s="31">
        <v>8.14</v>
      </c>
      <c r="N122" s="32">
        <v>0.497</v>
      </c>
      <c r="O122" s="9">
        <v>0.41453703703703704</v>
      </c>
      <c r="P122" s="11">
        <v>2.5310185185185182E-2</v>
      </c>
      <c r="Q122" s="25"/>
      <c r="R122" s="24"/>
    </row>
    <row r="123" spans="1:24" x14ac:dyDescent="0.25">
      <c r="A123" s="28" t="s">
        <v>28</v>
      </c>
      <c r="B123" s="29">
        <v>2014</v>
      </c>
      <c r="C123" s="34">
        <v>42065</v>
      </c>
      <c r="D123" s="29">
        <v>1703</v>
      </c>
      <c r="E123" s="29">
        <v>4923</v>
      </c>
      <c r="F123" s="28" t="s">
        <v>20</v>
      </c>
      <c r="G123" s="28" t="s">
        <v>33</v>
      </c>
      <c r="H123" s="28" t="s">
        <v>18</v>
      </c>
      <c r="I123" s="29">
        <v>2014</v>
      </c>
      <c r="J123" s="29">
        <v>600</v>
      </c>
      <c r="K123" s="29">
        <v>125</v>
      </c>
      <c r="L123" s="31">
        <v>0.7</v>
      </c>
      <c r="M123" s="31">
        <v>2.15</v>
      </c>
      <c r="N123" s="32">
        <v>8.0000000000000002E-3</v>
      </c>
      <c r="O123" s="9">
        <v>0.12442129629629629</v>
      </c>
      <c r="P123" s="11">
        <v>4.6296296296296298E-4</v>
      </c>
      <c r="Q123" s="25">
        <f>O122-O123</f>
        <v>0.29011574074074076</v>
      </c>
      <c r="R123" s="24">
        <f>P122-P123</f>
        <v>2.4847222222222218E-2</v>
      </c>
      <c r="S123" s="38">
        <f>Q123/365</f>
        <v>7.9483764586504315E-4</v>
      </c>
      <c r="T123" s="38">
        <f>R123/365</f>
        <v>6.8074581430745807E-5</v>
      </c>
      <c r="U123" s="38">
        <f>T123*0.92</f>
        <v>6.2628614916286141E-5</v>
      </c>
      <c r="V123" s="25">
        <f>LOOKUP(H123,'Load Factor Adjustment'!$A$40:$A$46,'Load Factor Adjustment'!$D$40:$D$46)</f>
        <v>0.68571428571428572</v>
      </c>
      <c r="W123" s="38">
        <f>S123*V123</f>
        <v>5.4503152859317245E-4</v>
      </c>
      <c r="X123" s="38">
        <f>U123*V123</f>
        <v>4.2945335942596213E-5</v>
      </c>
    </row>
    <row r="124" spans="1:24" x14ac:dyDescent="0.25">
      <c r="A124" s="28" t="s">
        <v>16</v>
      </c>
      <c r="B124" s="29">
        <v>2014</v>
      </c>
      <c r="C124" s="34">
        <v>42066</v>
      </c>
      <c r="D124" s="29">
        <v>1632</v>
      </c>
      <c r="E124" s="29">
        <v>4782</v>
      </c>
      <c r="F124" s="28" t="s">
        <v>17</v>
      </c>
      <c r="G124" s="28" t="s">
        <v>19</v>
      </c>
      <c r="H124" s="28" t="s">
        <v>18</v>
      </c>
      <c r="I124" s="29">
        <v>1985</v>
      </c>
      <c r="J124" s="29">
        <v>1080</v>
      </c>
      <c r="K124" s="29">
        <v>63</v>
      </c>
      <c r="L124" s="31">
        <v>0.7</v>
      </c>
      <c r="M124" s="31">
        <v>12.09</v>
      </c>
      <c r="N124" s="32">
        <v>0.60499999999999998</v>
      </c>
      <c r="O124" s="9">
        <v>0.63472499999999998</v>
      </c>
      <c r="P124" s="11">
        <v>3.1762499999999992E-2</v>
      </c>
      <c r="Q124" s="25"/>
      <c r="R124" s="24"/>
    </row>
    <row r="125" spans="1:24" x14ac:dyDescent="0.25">
      <c r="A125" s="28" t="s">
        <v>16</v>
      </c>
      <c r="B125" s="29">
        <v>2014</v>
      </c>
      <c r="C125" s="34">
        <v>42066</v>
      </c>
      <c r="D125" s="29">
        <v>1632</v>
      </c>
      <c r="E125" s="29">
        <v>4783</v>
      </c>
      <c r="F125" s="28" t="s">
        <v>20</v>
      </c>
      <c r="G125" s="28" t="s">
        <v>42</v>
      </c>
      <c r="H125" s="28" t="s">
        <v>18</v>
      </c>
      <c r="I125" s="29">
        <v>2014</v>
      </c>
      <c r="J125" s="29">
        <v>1080</v>
      </c>
      <c r="K125" s="29">
        <v>71</v>
      </c>
      <c r="L125" s="31">
        <v>0.7</v>
      </c>
      <c r="M125" s="31">
        <v>2.74</v>
      </c>
      <c r="N125" s="32">
        <v>8.0000000000000002E-3</v>
      </c>
      <c r="O125" s="9">
        <v>0.16211666666666666</v>
      </c>
      <c r="P125" s="11">
        <v>4.7333333333333336E-4</v>
      </c>
      <c r="Q125" s="25">
        <f>O124-O125</f>
        <v>0.4726083333333333</v>
      </c>
      <c r="R125" s="24">
        <f>P124-P125</f>
        <v>3.128916666666666E-2</v>
      </c>
      <c r="S125" s="38">
        <f>Q125/365</f>
        <v>1.2948173515981735E-3</v>
      </c>
      <c r="T125" s="38">
        <f>R125/365</f>
        <v>8.5723744292237427E-5</v>
      </c>
      <c r="U125" s="38">
        <f>T125*0.92</f>
        <v>7.8865844748858441E-5</v>
      </c>
      <c r="V125" s="25">
        <f>LOOKUP(H125,'Load Factor Adjustment'!$A$40:$A$46,'Load Factor Adjustment'!$D$40:$D$46)</f>
        <v>0.68571428571428572</v>
      </c>
      <c r="W125" s="38">
        <f>S125*V125</f>
        <v>8.8787475538160468E-4</v>
      </c>
      <c r="X125" s="38">
        <f>U125*V125</f>
        <v>5.4079436399217214E-5</v>
      </c>
    </row>
    <row r="126" spans="1:24" x14ac:dyDescent="0.25">
      <c r="A126" s="28" t="s">
        <v>27</v>
      </c>
      <c r="B126" s="29">
        <v>2014</v>
      </c>
      <c r="C126" s="34">
        <v>42068</v>
      </c>
      <c r="D126" s="29">
        <v>1657</v>
      </c>
      <c r="E126" s="29">
        <v>4858</v>
      </c>
      <c r="F126" s="28" t="s">
        <v>17</v>
      </c>
      <c r="G126" s="28" t="s">
        <v>19</v>
      </c>
      <c r="H126" s="28" t="s">
        <v>18</v>
      </c>
      <c r="I126" s="29">
        <v>1977</v>
      </c>
      <c r="J126" s="29">
        <v>1500</v>
      </c>
      <c r="K126" s="29">
        <v>80</v>
      </c>
      <c r="L126" s="31">
        <v>0.7</v>
      </c>
      <c r="M126" s="31">
        <v>12.09</v>
      </c>
      <c r="N126" s="32">
        <v>0.60499999999999998</v>
      </c>
      <c r="O126" s="9">
        <v>1.1194444444444442</v>
      </c>
      <c r="P126" s="11">
        <v>5.6018518518518516E-2</v>
      </c>
      <c r="Q126" s="25"/>
      <c r="R126" s="24"/>
    </row>
    <row r="127" spans="1:24" x14ac:dyDescent="0.25">
      <c r="A127" s="28" t="s">
        <v>27</v>
      </c>
      <c r="B127" s="29">
        <v>2014</v>
      </c>
      <c r="C127" s="34">
        <v>42068</v>
      </c>
      <c r="D127" s="29">
        <v>1657</v>
      </c>
      <c r="E127" s="29">
        <v>4859</v>
      </c>
      <c r="F127" s="28" t="s">
        <v>20</v>
      </c>
      <c r="G127" s="28" t="s">
        <v>33</v>
      </c>
      <c r="H127" s="28" t="s">
        <v>18</v>
      </c>
      <c r="I127" s="29">
        <v>2014</v>
      </c>
      <c r="J127" s="29">
        <v>1500</v>
      </c>
      <c r="K127" s="29">
        <v>85</v>
      </c>
      <c r="L127" s="31">
        <v>0.7</v>
      </c>
      <c r="M127" s="31">
        <v>2.14</v>
      </c>
      <c r="N127" s="32">
        <v>8.0000000000000002E-3</v>
      </c>
      <c r="O127" s="9">
        <v>0.21053240740740742</v>
      </c>
      <c r="P127" s="11">
        <v>7.8703703703703705E-4</v>
      </c>
      <c r="Q127" s="25">
        <f>O126-O127</f>
        <v>0.90891203703703682</v>
      </c>
      <c r="R127" s="24">
        <f>P126-P127</f>
        <v>5.5231481481481479E-2</v>
      </c>
      <c r="S127" s="38">
        <f>Q127/365</f>
        <v>2.4901699644850322E-3</v>
      </c>
      <c r="T127" s="38">
        <f>R127/365</f>
        <v>1.5131912734652459E-4</v>
      </c>
      <c r="U127" s="38">
        <f>T127*0.92</f>
        <v>1.3921359715880264E-4</v>
      </c>
      <c r="V127" s="25">
        <f>LOOKUP(H127,'Load Factor Adjustment'!$A$40:$A$46,'Load Factor Adjustment'!$D$40:$D$46)</f>
        <v>0.68571428571428572</v>
      </c>
      <c r="W127" s="38">
        <f>S127*V127</f>
        <v>1.7075451185040221E-3</v>
      </c>
      <c r="X127" s="38">
        <f>U127*V127</f>
        <v>9.5460752337464663E-5</v>
      </c>
    </row>
    <row r="128" spans="1:24" x14ac:dyDescent="0.25">
      <c r="A128" s="28" t="s">
        <v>27</v>
      </c>
      <c r="B128" s="29">
        <v>2014</v>
      </c>
      <c r="C128" s="34">
        <v>42068</v>
      </c>
      <c r="D128" s="29">
        <v>1658</v>
      </c>
      <c r="E128" s="29">
        <v>4856</v>
      </c>
      <c r="F128" s="28" t="s">
        <v>17</v>
      </c>
      <c r="G128" s="28" t="s">
        <v>19</v>
      </c>
      <c r="H128" s="28" t="s">
        <v>18</v>
      </c>
      <c r="I128" s="29">
        <v>1995</v>
      </c>
      <c r="J128" s="29">
        <v>1500</v>
      </c>
      <c r="K128" s="29">
        <v>120</v>
      </c>
      <c r="L128" s="31">
        <v>0.7</v>
      </c>
      <c r="M128" s="31">
        <v>7.6</v>
      </c>
      <c r="N128" s="32">
        <v>0.27400000000000002</v>
      </c>
      <c r="O128" s="9">
        <v>1.0555555555555554</v>
      </c>
      <c r="P128" s="11">
        <v>3.8055555555555558E-2</v>
      </c>
      <c r="Q128" s="25"/>
      <c r="R128" s="24"/>
    </row>
    <row r="129" spans="1:24" x14ac:dyDescent="0.25">
      <c r="A129" s="28" t="s">
        <v>27</v>
      </c>
      <c r="B129" s="29">
        <v>2014</v>
      </c>
      <c r="C129" s="34">
        <v>42068</v>
      </c>
      <c r="D129" s="29">
        <v>1658</v>
      </c>
      <c r="E129" s="29">
        <v>4857</v>
      </c>
      <c r="F129" s="28" t="s">
        <v>20</v>
      </c>
      <c r="G129" s="28" t="s">
        <v>33</v>
      </c>
      <c r="H129" s="28" t="s">
        <v>18</v>
      </c>
      <c r="I129" s="29">
        <v>2014</v>
      </c>
      <c r="J129" s="29">
        <v>1500</v>
      </c>
      <c r="K129" s="29">
        <v>140</v>
      </c>
      <c r="L129" s="31">
        <v>0.7</v>
      </c>
      <c r="M129" s="31">
        <v>2.15</v>
      </c>
      <c r="N129" s="32">
        <v>8.0000000000000002E-3</v>
      </c>
      <c r="O129" s="9">
        <v>0.34837962962962965</v>
      </c>
      <c r="P129" s="11">
        <v>1.2962962962962963E-3</v>
      </c>
      <c r="Q129" s="25">
        <f>O128-O129</f>
        <v>0.70717592592592571</v>
      </c>
      <c r="R129" s="24">
        <f>P128-P129</f>
        <v>3.6759259259259262E-2</v>
      </c>
      <c r="S129" s="38">
        <f>Q129/365</f>
        <v>1.9374682902080157E-3</v>
      </c>
      <c r="T129" s="38">
        <f>R129/365</f>
        <v>1.0071029934043634E-4</v>
      </c>
      <c r="U129" s="38">
        <f>T129*0.92</f>
        <v>9.265347539320143E-5</v>
      </c>
      <c r="V129" s="25">
        <f>LOOKUP(H129,'Load Factor Adjustment'!$A$40:$A$46,'Load Factor Adjustment'!$D$40:$D$46)</f>
        <v>0.68571428571428572</v>
      </c>
      <c r="W129" s="38">
        <f>S129*V129</f>
        <v>1.328549684714068E-3</v>
      </c>
      <c r="X129" s="38">
        <f>U129*V129</f>
        <v>6.3533811698195274E-5</v>
      </c>
    </row>
    <row r="130" spans="1:24" x14ac:dyDescent="0.25">
      <c r="A130" s="28" t="s">
        <v>27</v>
      </c>
      <c r="B130" s="29">
        <v>2014</v>
      </c>
      <c r="C130" s="34">
        <v>42069</v>
      </c>
      <c r="D130" s="29">
        <v>1661</v>
      </c>
      <c r="E130" s="29">
        <v>4850</v>
      </c>
      <c r="F130" s="28" t="s">
        <v>17</v>
      </c>
      <c r="G130" s="28" t="s">
        <v>19</v>
      </c>
      <c r="H130" s="28" t="s">
        <v>18</v>
      </c>
      <c r="I130" s="29">
        <v>1980</v>
      </c>
      <c r="J130" s="29">
        <v>200</v>
      </c>
      <c r="K130" s="29">
        <v>77</v>
      </c>
      <c r="L130" s="31">
        <v>0.7</v>
      </c>
      <c r="M130" s="31">
        <v>12.09</v>
      </c>
      <c r="N130" s="32">
        <v>0.60499999999999998</v>
      </c>
      <c r="O130" s="9">
        <v>0.14366203703703703</v>
      </c>
      <c r="P130" s="11">
        <v>7.1890432098765432E-3</v>
      </c>
      <c r="Q130" s="25"/>
      <c r="R130" s="24"/>
    </row>
    <row r="131" spans="1:24" x14ac:dyDescent="0.25">
      <c r="A131" s="28" t="s">
        <v>27</v>
      </c>
      <c r="B131" s="29">
        <v>2014</v>
      </c>
      <c r="C131" s="34">
        <v>42069</v>
      </c>
      <c r="D131" s="29">
        <v>1661</v>
      </c>
      <c r="E131" s="29">
        <v>4851</v>
      </c>
      <c r="F131" s="28" t="s">
        <v>20</v>
      </c>
      <c r="G131" s="28" t="s">
        <v>33</v>
      </c>
      <c r="H131" s="28" t="s">
        <v>18</v>
      </c>
      <c r="I131" s="29">
        <v>2013</v>
      </c>
      <c r="J131" s="29">
        <v>200</v>
      </c>
      <c r="K131" s="29">
        <v>90</v>
      </c>
      <c r="L131" s="31">
        <v>0.7</v>
      </c>
      <c r="M131" s="31">
        <v>2.14</v>
      </c>
      <c r="N131" s="32">
        <v>8.0000000000000002E-3</v>
      </c>
      <c r="O131" s="9">
        <v>2.9722222222222223E-2</v>
      </c>
      <c r="P131" s="11">
        <v>1.111111111111111E-4</v>
      </c>
      <c r="Q131" s="25">
        <f>O130-O131</f>
        <v>0.11393981481481481</v>
      </c>
      <c r="R131" s="24">
        <f>P130-P131</f>
        <v>7.0779320987654319E-3</v>
      </c>
      <c r="S131" s="38">
        <f>Q131/365</f>
        <v>3.1216387620497209E-4</v>
      </c>
      <c r="T131" s="38">
        <f>R131/365</f>
        <v>1.9391594791138171E-5</v>
      </c>
      <c r="U131" s="38">
        <f>T131*0.92</f>
        <v>1.7840267207847119E-5</v>
      </c>
      <c r="V131" s="25">
        <f>LOOKUP(H131,'Load Factor Adjustment'!$A$40:$A$46,'Load Factor Adjustment'!$D$40:$D$46)</f>
        <v>0.68571428571428572</v>
      </c>
      <c r="W131" s="38">
        <f>S131*V131</f>
        <v>2.1405522939769514E-4</v>
      </c>
      <c r="X131" s="38">
        <f>U131*V131</f>
        <v>1.2233326085380882E-5</v>
      </c>
    </row>
    <row r="132" spans="1:24" x14ac:dyDescent="0.25">
      <c r="A132" s="28" t="s">
        <v>23</v>
      </c>
      <c r="B132" s="29">
        <v>2014</v>
      </c>
      <c r="C132" s="34">
        <v>42069</v>
      </c>
      <c r="D132" s="29">
        <v>1847</v>
      </c>
      <c r="E132" s="29">
        <v>5004</v>
      </c>
      <c r="F132" s="28" t="s">
        <v>17</v>
      </c>
      <c r="G132" s="28" t="s">
        <v>19</v>
      </c>
      <c r="H132" s="28" t="s">
        <v>18</v>
      </c>
      <c r="I132" s="29">
        <v>1977</v>
      </c>
      <c r="J132" s="29">
        <v>250</v>
      </c>
      <c r="K132" s="29">
        <v>60</v>
      </c>
      <c r="L132" s="31">
        <v>0.7</v>
      </c>
      <c r="M132" s="31">
        <v>12.09</v>
      </c>
      <c r="N132" s="32">
        <v>0.60499999999999998</v>
      </c>
      <c r="O132" s="9">
        <v>0.13993055555555553</v>
      </c>
      <c r="P132" s="11">
        <v>7.0023148148148145E-3</v>
      </c>
      <c r="Q132" s="25"/>
      <c r="R132" s="24"/>
    </row>
    <row r="133" spans="1:24" x14ac:dyDescent="0.25">
      <c r="A133" s="28" t="s">
        <v>23</v>
      </c>
      <c r="B133" s="29">
        <v>2014</v>
      </c>
      <c r="C133" s="34">
        <v>42069</v>
      </c>
      <c r="D133" s="29">
        <v>1847</v>
      </c>
      <c r="E133" s="29">
        <v>5005</v>
      </c>
      <c r="F133" s="28" t="s">
        <v>17</v>
      </c>
      <c r="G133" s="28" t="s">
        <v>19</v>
      </c>
      <c r="H133" s="28" t="s">
        <v>18</v>
      </c>
      <c r="I133" s="29">
        <v>1983</v>
      </c>
      <c r="J133" s="29">
        <v>400</v>
      </c>
      <c r="K133" s="29">
        <v>90</v>
      </c>
      <c r="L133" s="31">
        <v>0.7</v>
      </c>
      <c r="M133" s="31">
        <v>12.09</v>
      </c>
      <c r="N133" s="32">
        <v>0.60499999999999998</v>
      </c>
      <c r="O133" s="9">
        <v>0.33583333333333332</v>
      </c>
      <c r="P133" s="11">
        <v>1.6805555555555553E-2</v>
      </c>
      <c r="Q133" s="25"/>
      <c r="R133" s="24"/>
    </row>
    <row r="134" spans="1:24" x14ac:dyDescent="0.25">
      <c r="A134" s="28" t="s">
        <v>23</v>
      </c>
      <c r="B134" s="29">
        <v>2014</v>
      </c>
      <c r="C134" s="34">
        <v>42069</v>
      </c>
      <c r="D134" s="29">
        <v>1847</v>
      </c>
      <c r="E134" s="29">
        <v>5006</v>
      </c>
      <c r="F134" s="28" t="s">
        <v>20</v>
      </c>
      <c r="G134" s="28" t="s">
        <v>33</v>
      </c>
      <c r="H134" s="28" t="s">
        <v>18</v>
      </c>
      <c r="I134" s="29">
        <v>2014</v>
      </c>
      <c r="J134" s="29">
        <v>650</v>
      </c>
      <c r="K134" s="29">
        <v>100</v>
      </c>
      <c r="L134" s="31">
        <v>0.7</v>
      </c>
      <c r="M134" s="31">
        <v>2.15</v>
      </c>
      <c r="N134" s="32">
        <v>8.0000000000000002E-3</v>
      </c>
      <c r="O134" s="9">
        <v>0.10783179012345678</v>
      </c>
      <c r="P134" s="11">
        <v>4.0123456790123454E-4</v>
      </c>
      <c r="Q134" s="25">
        <f>O132+O133-O134</f>
        <v>0.36793209876543209</v>
      </c>
      <c r="R134" s="24">
        <f>P132+P133-P134</f>
        <v>2.3406635802469135E-2</v>
      </c>
      <c r="S134" s="38">
        <f>Q134/365</f>
        <v>1.0080331473025536E-3</v>
      </c>
      <c r="T134" s="38">
        <f>R134/365</f>
        <v>6.4127769321833239E-5</v>
      </c>
      <c r="U134" s="38">
        <f>T134*0.92</f>
        <v>5.899754777608658E-5</v>
      </c>
      <c r="V134" s="25">
        <f>LOOKUP(H134,'Load Factor Adjustment'!$A$40:$A$46,'Load Factor Adjustment'!$D$40:$D$46)</f>
        <v>0.68571428571428572</v>
      </c>
      <c r="W134" s="38">
        <f>S134*V134</f>
        <v>6.9122272957889395E-4</v>
      </c>
      <c r="X134" s="38">
        <f>U134*V134</f>
        <v>4.0455461332173653E-5</v>
      </c>
    </row>
    <row r="135" spans="1:24" x14ac:dyDescent="0.25">
      <c r="A135" s="28" t="s">
        <v>26</v>
      </c>
      <c r="B135" s="29">
        <v>2014</v>
      </c>
      <c r="C135" s="34">
        <v>42072</v>
      </c>
      <c r="D135" s="29">
        <v>1673</v>
      </c>
      <c r="E135" s="29">
        <v>4823</v>
      </c>
      <c r="F135" s="28" t="s">
        <v>17</v>
      </c>
      <c r="G135" s="28" t="s">
        <v>19</v>
      </c>
      <c r="H135" s="28" t="s">
        <v>18</v>
      </c>
      <c r="I135" s="29">
        <v>1966</v>
      </c>
      <c r="J135" s="29">
        <v>500</v>
      </c>
      <c r="K135" s="29">
        <v>59</v>
      </c>
      <c r="L135" s="31">
        <v>0.7</v>
      </c>
      <c r="M135" s="31">
        <v>12.09</v>
      </c>
      <c r="N135" s="32">
        <v>0.60499999999999998</v>
      </c>
      <c r="O135" s="9">
        <v>0.27519675925925924</v>
      </c>
      <c r="P135" s="11">
        <v>1.3771219135802469E-2</v>
      </c>
      <c r="Q135" s="25"/>
      <c r="R135" s="24"/>
    </row>
    <row r="136" spans="1:24" x14ac:dyDescent="0.25">
      <c r="A136" s="28" t="s">
        <v>26</v>
      </c>
      <c r="B136" s="29">
        <v>2014</v>
      </c>
      <c r="C136" s="34">
        <v>42072</v>
      </c>
      <c r="D136" s="29">
        <v>1673</v>
      </c>
      <c r="E136" s="29">
        <v>4825</v>
      </c>
      <c r="F136" s="28" t="s">
        <v>17</v>
      </c>
      <c r="G136" s="28" t="s">
        <v>19</v>
      </c>
      <c r="H136" s="28" t="s">
        <v>18</v>
      </c>
      <c r="I136" s="29">
        <v>1964</v>
      </c>
      <c r="J136" s="29">
        <v>200</v>
      </c>
      <c r="K136" s="29">
        <v>61</v>
      </c>
      <c r="L136" s="31">
        <v>0.7</v>
      </c>
      <c r="M136" s="31">
        <v>12.09</v>
      </c>
      <c r="N136" s="32">
        <v>0.60499999999999998</v>
      </c>
      <c r="O136" s="9">
        <v>0.11381018518518518</v>
      </c>
      <c r="P136" s="11">
        <v>5.6952160493827161E-3</v>
      </c>
      <c r="Q136" s="25"/>
      <c r="R136" s="24"/>
    </row>
    <row r="137" spans="1:24" x14ac:dyDescent="0.25">
      <c r="A137" s="28" t="s">
        <v>26</v>
      </c>
      <c r="B137" s="29">
        <v>2014</v>
      </c>
      <c r="C137" s="34">
        <v>42072</v>
      </c>
      <c r="D137" s="29">
        <v>1673</v>
      </c>
      <c r="E137" s="29">
        <v>4824</v>
      </c>
      <c r="F137" s="28" t="s">
        <v>20</v>
      </c>
      <c r="G137" s="28" t="s">
        <v>42</v>
      </c>
      <c r="H137" s="28" t="s">
        <v>18</v>
      </c>
      <c r="I137" s="29">
        <v>2014</v>
      </c>
      <c r="J137" s="29">
        <v>700</v>
      </c>
      <c r="K137" s="29">
        <v>71</v>
      </c>
      <c r="L137" s="31">
        <v>0.7</v>
      </c>
      <c r="M137" s="31">
        <v>2.74</v>
      </c>
      <c r="N137" s="32">
        <v>8.0000000000000002E-3</v>
      </c>
      <c r="O137" s="9">
        <v>0.10507561728395064</v>
      </c>
      <c r="P137" s="11">
        <v>3.0679012345679013E-4</v>
      </c>
      <c r="Q137" s="25">
        <f>O135+O136-O137</f>
        <v>0.28393132716049374</v>
      </c>
      <c r="R137" s="24">
        <f>P135+P136-P137</f>
        <v>1.9159645061728393E-2</v>
      </c>
      <c r="S137" s="38">
        <f>Q137/365</f>
        <v>7.7789404701505136E-4</v>
      </c>
      <c r="T137" s="38">
        <f>R137/365</f>
        <v>5.2492178251310662E-5</v>
      </c>
      <c r="U137" s="38">
        <f>T137*0.92</f>
        <v>4.829280399120581E-5</v>
      </c>
      <c r="V137" s="25">
        <f>LOOKUP(H137,'Load Factor Adjustment'!$A$40:$A$46,'Load Factor Adjustment'!$D$40:$D$46)</f>
        <v>0.68571428571428572</v>
      </c>
      <c r="W137" s="38">
        <f>S137*V137</f>
        <v>5.3341306081032091E-4</v>
      </c>
      <c r="X137" s="38">
        <f>U137*V137</f>
        <v>3.3115065593969699E-5</v>
      </c>
    </row>
    <row r="138" spans="1:24" x14ac:dyDescent="0.25">
      <c r="A138" s="28" t="s">
        <v>27</v>
      </c>
      <c r="B138" s="29">
        <v>2014</v>
      </c>
      <c r="C138" s="34">
        <v>42074</v>
      </c>
      <c r="D138" s="29">
        <v>1650</v>
      </c>
      <c r="E138" s="29">
        <v>4830</v>
      </c>
      <c r="F138" s="28" t="s">
        <v>17</v>
      </c>
      <c r="G138" s="28" t="s">
        <v>19</v>
      </c>
      <c r="H138" s="28" t="s">
        <v>18</v>
      </c>
      <c r="I138" s="29">
        <v>1976</v>
      </c>
      <c r="J138" s="29">
        <v>500</v>
      </c>
      <c r="K138" s="29">
        <v>98</v>
      </c>
      <c r="L138" s="31">
        <v>0.7</v>
      </c>
      <c r="M138" s="31">
        <v>12.09</v>
      </c>
      <c r="N138" s="32">
        <v>0.60499999999999998</v>
      </c>
      <c r="O138" s="9">
        <v>0.45710648148148147</v>
      </c>
      <c r="P138" s="11">
        <v>2.287422839506173E-2</v>
      </c>
      <c r="Q138" s="25"/>
      <c r="R138" s="24"/>
    </row>
    <row r="139" spans="1:24" x14ac:dyDescent="0.25">
      <c r="A139" s="28" t="s">
        <v>27</v>
      </c>
      <c r="B139" s="29">
        <v>2014</v>
      </c>
      <c r="C139" s="34">
        <v>42074</v>
      </c>
      <c r="D139" s="29">
        <v>1650</v>
      </c>
      <c r="E139" s="29">
        <v>4831</v>
      </c>
      <c r="F139" s="28" t="s">
        <v>20</v>
      </c>
      <c r="G139" s="28" t="s">
        <v>21</v>
      </c>
      <c r="H139" s="28" t="s">
        <v>18</v>
      </c>
      <c r="I139" s="29">
        <v>2014</v>
      </c>
      <c r="J139" s="29">
        <v>500</v>
      </c>
      <c r="K139" s="29">
        <v>108</v>
      </c>
      <c r="L139" s="31">
        <v>0.7</v>
      </c>
      <c r="M139" s="31">
        <v>2.3199999999999998</v>
      </c>
      <c r="N139" s="32">
        <v>0.112</v>
      </c>
      <c r="O139" s="9">
        <v>9.6666666666666665E-2</v>
      </c>
      <c r="P139" s="11">
        <v>4.6666666666666662E-3</v>
      </c>
      <c r="Q139" s="25">
        <f>O138-O139</f>
        <v>0.3604398148148148</v>
      </c>
      <c r="R139" s="24">
        <f>P138-P139</f>
        <v>1.8207561728395064E-2</v>
      </c>
      <c r="S139" s="38">
        <f>Q139/365</f>
        <v>9.8750634195839669E-4</v>
      </c>
      <c r="T139" s="38">
        <f>R139/365</f>
        <v>4.98837307627262E-5</v>
      </c>
      <c r="U139" s="38">
        <f>T139*0.92</f>
        <v>4.5893032301708105E-5</v>
      </c>
      <c r="V139" s="25">
        <f>LOOKUP(H139,'Load Factor Adjustment'!$A$40:$A$46,'Load Factor Adjustment'!$D$40:$D$46)</f>
        <v>0.68571428571428572</v>
      </c>
      <c r="W139" s="38">
        <f>S139*V139</f>
        <v>6.7714720591432911E-4</v>
      </c>
      <c r="X139" s="38">
        <f>U139*V139</f>
        <v>3.1469507864028413E-5</v>
      </c>
    </row>
    <row r="140" spans="1:24" x14ac:dyDescent="0.25">
      <c r="A140" s="28" t="s">
        <v>27</v>
      </c>
      <c r="B140" s="29">
        <v>2014</v>
      </c>
      <c r="C140" s="34">
        <v>42074</v>
      </c>
      <c r="D140" s="29">
        <v>1654</v>
      </c>
      <c r="E140" s="29">
        <v>4864</v>
      </c>
      <c r="F140" s="28" t="s">
        <v>17</v>
      </c>
      <c r="G140" s="28" t="s">
        <v>32</v>
      </c>
      <c r="H140" s="28" t="s">
        <v>18</v>
      </c>
      <c r="I140" s="29">
        <v>1999</v>
      </c>
      <c r="J140" s="29">
        <v>2187</v>
      </c>
      <c r="K140" s="29">
        <v>110</v>
      </c>
      <c r="L140" s="31">
        <v>0.7</v>
      </c>
      <c r="M140" s="31">
        <v>6.54</v>
      </c>
      <c r="N140" s="32">
        <v>0.27400000000000002</v>
      </c>
      <c r="O140" s="9">
        <v>1.2139875</v>
      </c>
      <c r="P140" s="11">
        <v>5.0861250000000004E-2</v>
      </c>
      <c r="Q140" s="25"/>
      <c r="R140" s="24"/>
    </row>
    <row r="141" spans="1:24" x14ac:dyDescent="0.25">
      <c r="A141" s="28" t="s">
        <v>27</v>
      </c>
      <c r="B141" s="29">
        <v>2014</v>
      </c>
      <c r="C141" s="34">
        <v>42074</v>
      </c>
      <c r="D141" s="29">
        <v>1654</v>
      </c>
      <c r="E141" s="29">
        <v>4865</v>
      </c>
      <c r="F141" s="28" t="s">
        <v>20</v>
      </c>
      <c r="G141" s="28" t="s">
        <v>33</v>
      </c>
      <c r="H141" s="28" t="s">
        <v>18</v>
      </c>
      <c r="I141" s="29">
        <v>2014</v>
      </c>
      <c r="J141" s="29">
        <v>2187</v>
      </c>
      <c r="K141" s="29">
        <v>99</v>
      </c>
      <c r="L141" s="31">
        <v>0.7</v>
      </c>
      <c r="M141" s="31">
        <v>2.14</v>
      </c>
      <c r="N141" s="32">
        <v>8.0000000000000002E-3</v>
      </c>
      <c r="O141" s="9">
        <v>0.35751374999999996</v>
      </c>
      <c r="P141" s="11">
        <v>1.3364999999999998E-3</v>
      </c>
      <c r="Q141" s="25">
        <f>O140-O141</f>
        <v>0.85647375000000003</v>
      </c>
      <c r="R141" s="24">
        <f>P140-P141</f>
        <v>4.9524750000000006E-2</v>
      </c>
      <c r="S141" s="38">
        <f>Q141/365</f>
        <v>2.3465034246575342E-3</v>
      </c>
      <c r="T141" s="38">
        <f>R141/365</f>
        <v>1.3568424657534248E-4</v>
      </c>
      <c r="U141" s="38">
        <f>T141*0.92</f>
        <v>1.2482950684931509E-4</v>
      </c>
      <c r="V141" s="25">
        <f>LOOKUP(H141,'Load Factor Adjustment'!$A$40:$A$46,'Load Factor Adjustment'!$D$40:$D$46)</f>
        <v>0.68571428571428572</v>
      </c>
      <c r="W141" s="38">
        <f>S141*V141</f>
        <v>1.6090309197651664E-3</v>
      </c>
      <c r="X141" s="38">
        <f>U141*V141</f>
        <v>8.5597376125244639E-5</v>
      </c>
    </row>
    <row r="142" spans="1:24" x14ac:dyDescent="0.25">
      <c r="A142" s="28" t="s">
        <v>28</v>
      </c>
      <c r="B142" s="29">
        <v>2014</v>
      </c>
      <c r="C142" s="34">
        <v>42074</v>
      </c>
      <c r="D142" s="29">
        <v>1698</v>
      </c>
      <c r="E142" s="29">
        <v>4821</v>
      </c>
      <c r="F142" s="28" t="s">
        <v>17</v>
      </c>
      <c r="G142" s="28" t="s">
        <v>19</v>
      </c>
      <c r="H142" s="28" t="s">
        <v>18</v>
      </c>
      <c r="I142" s="29">
        <v>1970</v>
      </c>
      <c r="J142" s="29">
        <v>500</v>
      </c>
      <c r="K142" s="29">
        <v>77</v>
      </c>
      <c r="L142" s="31">
        <v>0.7</v>
      </c>
      <c r="M142" s="31">
        <v>12.09</v>
      </c>
      <c r="N142" s="32">
        <v>0.60499999999999998</v>
      </c>
      <c r="O142" s="9">
        <v>0.3591550925925926</v>
      </c>
      <c r="P142" s="11">
        <v>1.7972608024691358E-2</v>
      </c>
      <c r="Q142" s="25"/>
      <c r="R142" s="24"/>
    </row>
    <row r="143" spans="1:24" x14ac:dyDescent="0.25">
      <c r="A143" s="28" t="s">
        <v>28</v>
      </c>
      <c r="B143" s="29">
        <v>2014</v>
      </c>
      <c r="C143" s="34">
        <v>42074</v>
      </c>
      <c r="D143" s="29">
        <v>1698</v>
      </c>
      <c r="E143" s="29">
        <v>4822</v>
      </c>
      <c r="F143" s="28" t="s">
        <v>20</v>
      </c>
      <c r="G143" s="28" t="s">
        <v>33</v>
      </c>
      <c r="H143" s="28" t="s">
        <v>18</v>
      </c>
      <c r="I143" s="29">
        <v>2014</v>
      </c>
      <c r="J143" s="29">
        <v>500</v>
      </c>
      <c r="K143" s="29">
        <v>85</v>
      </c>
      <c r="L143" s="31">
        <v>0.7</v>
      </c>
      <c r="M143" s="31">
        <v>2.14</v>
      </c>
      <c r="N143" s="32">
        <v>8.0000000000000002E-3</v>
      </c>
      <c r="O143" s="9">
        <v>7.0177469135802459E-2</v>
      </c>
      <c r="P143" s="11">
        <v>2.6234567901234563E-4</v>
      </c>
      <c r="Q143" s="25">
        <f>O142-O143</f>
        <v>0.28897762345679012</v>
      </c>
      <c r="R143" s="24">
        <f>P142-P143</f>
        <v>1.7710262345679011E-2</v>
      </c>
      <c r="S143" s="38">
        <f>Q143/365</f>
        <v>7.9171951631997297E-4</v>
      </c>
      <c r="T143" s="38">
        <f>R143/365</f>
        <v>4.852126670049044E-5</v>
      </c>
      <c r="U143" s="38">
        <f>T143*0.92</f>
        <v>4.4639565364451209E-5</v>
      </c>
      <c r="V143" s="25">
        <f>LOOKUP(H143,'Load Factor Adjustment'!$A$40:$A$46,'Load Factor Adjustment'!$D$40:$D$46)</f>
        <v>0.68571428571428572</v>
      </c>
      <c r="W143" s="38">
        <f>S143*V143</f>
        <v>5.4289338261941003E-4</v>
      </c>
      <c r="X143" s="38">
        <f>U143*V143</f>
        <v>3.0609987678480829E-5</v>
      </c>
    </row>
    <row r="144" spans="1:24" x14ac:dyDescent="0.25">
      <c r="A144" s="28" t="s">
        <v>16</v>
      </c>
      <c r="B144" s="29">
        <v>2014</v>
      </c>
      <c r="C144" s="34">
        <v>42080</v>
      </c>
      <c r="D144" s="29">
        <v>1622</v>
      </c>
      <c r="E144" s="29">
        <v>4707</v>
      </c>
      <c r="F144" s="28" t="s">
        <v>17</v>
      </c>
      <c r="G144" s="28" t="s">
        <v>32</v>
      </c>
      <c r="H144" s="28" t="s">
        <v>18</v>
      </c>
      <c r="I144" s="29">
        <v>2000</v>
      </c>
      <c r="J144" s="29">
        <v>1100</v>
      </c>
      <c r="K144" s="29">
        <v>282</v>
      </c>
      <c r="L144" s="31">
        <v>0.7</v>
      </c>
      <c r="M144" s="31">
        <v>5.93</v>
      </c>
      <c r="N144" s="32">
        <v>0.108</v>
      </c>
      <c r="O144" s="9">
        <v>1.4193564814814814</v>
      </c>
      <c r="P144" s="11">
        <v>2.5849999999999998E-2</v>
      </c>
      <c r="Q144" s="25"/>
      <c r="R144" s="24"/>
    </row>
    <row r="145" spans="1:24" x14ac:dyDescent="0.25">
      <c r="A145" s="28" t="s">
        <v>16</v>
      </c>
      <c r="B145" s="29">
        <v>2014</v>
      </c>
      <c r="C145" s="34">
        <v>42080</v>
      </c>
      <c r="D145" s="29">
        <v>1622</v>
      </c>
      <c r="E145" s="29">
        <v>4708</v>
      </c>
      <c r="F145" s="28" t="s">
        <v>20</v>
      </c>
      <c r="G145" s="28" t="s">
        <v>42</v>
      </c>
      <c r="H145" s="28" t="s">
        <v>18</v>
      </c>
      <c r="I145" s="29">
        <v>2014</v>
      </c>
      <c r="J145" s="29">
        <v>1100</v>
      </c>
      <c r="K145" s="29">
        <v>210</v>
      </c>
      <c r="L145" s="31">
        <v>0.7</v>
      </c>
      <c r="M145" s="31">
        <v>0.26</v>
      </c>
      <c r="N145" s="32">
        <v>8.0000000000000002E-3</v>
      </c>
      <c r="O145" s="9">
        <v>4.6342592592592595E-2</v>
      </c>
      <c r="P145" s="11">
        <v>1.425925925925926E-3</v>
      </c>
      <c r="Q145" s="25">
        <f>O144-O145</f>
        <v>1.3730138888888888</v>
      </c>
      <c r="R145" s="24">
        <f>P144-P145</f>
        <v>2.442407407407407E-2</v>
      </c>
      <c r="S145" s="38">
        <f>Q145/365</f>
        <v>3.7616818873668187E-3</v>
      </c>
      <c r="T145" s="38">
        <f>R145/365</f>
        <v>6.691527143581937E-5</v>
      </c>
      <c r="U145" s="38">
        <f>T145*0.92</f>
        <v>6.1562049720953826E-5</v>
      </c>
      <c r="V145" s="25">
        <f>LOOKUP(H145,'Load Factor Adjustment'!$A$40:$A$46,'Load Factor Adjustment'!$D$40:$D$46)</f>
        <v>0.68571428571428572</v>
      </c>
      <c r="W145" s="38">
        <f>S145*V145</f>
        <v>2.5794390084801044E-3</v>
      </c>
      <c r="X145" s="38">
        <f>U145*V145</f>
        <v>4.2213976951511196E-5</v>
      </c>
    </row>
    <row r="146" spans="1:24" x14ac:dyDescent="0.25">
      <c r="A146" s="28" t="s">
        <v>16</v>
      </c>
      <c r="B146" s="29">
        <v>2014</v>
      </c>
      <c r="C146" s="34">
        <v>42080</v>
      </c>
      <c r="D146" s="29">
        <v>1624</v>
      </c>
      <c r="E146" s="29">
        <v>4705</v>
      </c>
      <c r="F146" s="28" t="s">
        <v>17</v>
      </c>
      <c r="G146" s="28" t="s">
        <v>19</v>
      </c>
      <c r="H146" s="28" t="s">
        <v>18</v>
      </c>
      <c r="I146" s="29">
        <v>1980</v>
      </c>
      <c r="J146" s="29">
        <v>2500</v>
      </c>
      <c r="K146" s="29">
        <v>187</v>
      </c>
      <c r="L146" s="31">
        <v>0.7</v>
      </c>
      <c r="M146" s="31">
        <v>10.23</v>
      </c>
      <c r="N146" s="32">
        <v>0.39600000000000002</v>
      </c>
      <c r="O146" s="9">
        <v>3.6902199074074074</v>
      </c>
      <c r="P146" s="11">
        <v>0.14284722222222221</v>
      </c>
      <c r="Q146" s="25"/>
      <c r="R146" s="24"/>
    </row>
    <row r="147" spans="1:24" x14ac:dyDescent="0.25">
      <c r="A147" s="28" t="s">
        <v>16</v>
      </c>
      <c r="B147" s="29">
        <v>2014</v>
      </c>
      <c r="C147" s="34">
        <v>42080</v>
      </c>
      <c r="D147" s="29">
        <v>1624</v>
      </c>
      <c r="E147" s="29">
        <v>4706</v>
      </c>
      <c r="F147" s="28" t="s">
        <v>20</v>
      </c>
      <c r="G147" s="28" t="s">
        <v>33</v>
      </c>
      <c r="H147" s="28" t="s">
        <v>18</v>
      </c>
      <c r="I147" s="29">
        <v>2013</v>
      </c>
      <c r="J147" s="29">
        <v>2500</v>
      </c>
      <c r="K147" s="29">
        <v>235</v>
      </c>
      <c r="L147" s="31">
        <v>0.7</v>
      </c>
      <c r="M147" s="31">
        <v>1.29</v>
      </c>
      <c r="N147" s="32">
        <v>8.0000000000000002E-3</v>
      </c>
      <c r="O147" s="9">
        <v>0.58478009259259256</v>
      </c>
      <c r="P147" s="11">
        <v>3.6265432098765431E-3</v>
      </c>
      <c r="Q147" s="25">
        <f>O146-O147</f>
        <v>3.1054398148148148</v>
      </c>
      <c r="R147" s="24">
        <f>P146-P147</f>
        <v>0.13922067901234567</v>
      </c>
      <c r="S147" s="38">
        <f>Q147/365</f>
        <v>8.5080542871638753E-3</v>
      </c>
      <c r="T147" s="38">
        <f>R147/365</f>
        <v>3.8142651784204293E-4</v>
      </c>
      <c r="U147" s="38">
        <f>T147*0.92</f>
        <v>3.509123964146795E-4</v>
      </c>
      <c r="V147" s="25">
        <f>LOOKUP(H147,'Load Factor Adjustment'!$A$40:$A$46,'Load Factor Adjustment'!$D$40:$D$46)</f>
        <v>0.68571428571428572</v>
      </c>
      <c r="W147" s="38">
        <f>S147*V147</f>
        <v>5.8340943683409434E-3</v>
      </c>
      <c r="X147" s="38">
        <f>U147*V147</f>
        <v>2.4062564325578022E-4</v>
      </c>
    </row>
    <row r="148" spans="1:24" x14ac:dyDescent="0.25">
      <c r="A148" s="28" t="s">
        <v>16</v>
      </c>
      <c r="B148" s="29">
        <v>2014</v>
      </c>
      <c r="C148" s="34">
        <v>42082</v>
      </c>
      <c r="D148" s="29">
        <v>1623</v>
      </c>
      <c r="E148" s="29">
        <v>4703</v>
      </c>
      <c r="F148" s="28" t="s">
        <v>17</v>
      </c>
      <c r="G148" s="28" t="s">
        <v>19</v>
      </c>
      <c r="H148" s="28" t="s">
        <v>18</v>
      </c>
      <c r="I148" s="29">
        <v>1977</v>
      </c>
      <c r="J148" s="29">
        <v>350</v>
      </c>
      <c r="K148" s="29">
        <v>92</v>
      </c>
      <c r="L148" s="31">
        <v>0.7</v>
      </c>
      <c r="M148" s="31">
        <v>12.09</v>
      </c>
      <c r="N148" s="32">
        <v>0.60499999999999998</v>
      </c>
      <c r="O148" s="9">
        <v>0.30038425925925921</v>
      </c>
      <c r="P148" s="11">
        <v>1.5031635802469134E-2</v>
      </c>
      <c r="Q148" s="25"/>
      <c r="R148" s="24"/>
    </row>
    <row r="149" spans="1:24" x14ac:dyDescent="0.25">
      <c r="A149" s="28" t="s">
        <v>16</v>
      </c>
      <c r="B149" s="29">
        <v>2014</v>
      </c>
      <c r="C149" s="34">
        <v>42082</v>
      </c>
      <c r="D149" s="29">
        <v>1623</v>
      </c>
      <c r="E149" s="29">
        <v>4704</v>
      </c>
      <c r="F149" s="28" t="s">
        <v>20</v>
      </c>
      <c r="G149" s="28" t="s">
        <v>33</v>
      </c>
      <c r="H149" s="28" t="s">
        <v>18</v>
      </c>
      <c r="I149" s="29">
        <v>2014</v>
      </c>
      <c r="J149" s="29">
        <v>350</v>
      </c>
      <c r="K149" s="29">
        <v>125</v>
      </c>
      <c r="L149" s="31">
        <v>0.7</v>
      </c>
      <c r="M149" s="31">
        <v>2.15</v>
      </c>
      <c r="N149" s="32">
        <v>8.0000000000000002E-3</v>
      </c>
      <c r="O149" s="9">
        <v>7.2579089506172839E-2</v>
      </c>
      <c r="P149" s="11">
        <v>2.7006172839506176E-4</v>
      </c>
      <c r="Q149" s="25">
        <f>O148-O149</f>
        <v>0.22780516975308637</v>
      </c>
      <c r="R149" s="24">
        <f>P148-P149</f>
        <v>1.4761574074074073E-2</v>
      </c>
      <c r="S149" s="38">
        <f>Q149/365</f>
        <v>6.2412375274818179E-4</v>
      </c>
      <c r="T149" s="38">
        <f>R149/365</f>
        <v>4.0442668696093347E-5</v>
      </c>
      <c r="U149" s="38">
        <f>T149*0.92</f>
        <v>3.7207255200405883E-5</v>
      </c>
      <c r="V149" s="25">
        <f>LOOKUP(H149,'Load Factor Adjustment'!$A$40:$A$46,'Load Factor Adjustment'!$D$40:$D$46)</f>
        <v>0.68571428571428572</v>
      </c>
      <c r="W149" s="38">
        <f>S149*V149</f>
        <v>4.2797057331303893E-4</v>
      </c>
      <c r="X149" s="38">
        <f>U149*V149</f>
        <v>2.5513546423135463E-5</v>
      </c>
    </row>
    <row r="150" spans="1:24" x14ac:dyDescent="0.25">
      <c r="A150" s="28" t="s">
        <v>27</v>
      </c>
      <c r="B150" s="29">
        <v>2014</v>
      </c>
      <c r="C150" s="34">
        <v>42083</v>
      </c>
      <c r="D150" s="29">
        <v>1652</v>
      </c>
      <c r="E150" s="29">
        <v>4826</v>
      </c>
      <c r="F150" s="28" t="s">
        <v>17</v>
      </c>
      <c r="G150" s="28" t="s">
        <v>19</v>
      </c>
      <c r="H150" s="28" t="s">
        <v>18</v>
      </c>
      <c r="I150" s="29">
        <v>1994</v>
      </c>
      <c r="J150" s="29">
        <v>1200</v>
      </c>
      <c r="K150" s="29">
        <v>114</v>
      </c>
      <c r="L150" s="31">
        <v>0.7</v>
      </c>
      <c r="M150" s="31">
        <v>8.14</v>
      </c>
      <c r="N150" s="32">
        <v>0.497</v>
      </c>
      <c r="O150" s="9">
        <v>0.85922222222222211</v>
      </c>
      <c r="P150" s="11">
        <v>5.2461111111111104E-2</v>
      </c>
      <c r="Q150" s="25"/>
      <c r="R150" s="24"/>
    </row>
    <row r="151" spans="1:24" x14ac:dyDescent="0.25">
      <c r="A151" s="28" t="s">
        <v>27</v>
      </c>
      <c r="B151" s="29">
        <v>2014</v>
      </c>
      <c r="C151" s="34">
        <v>42083</v>
      </c>
      <c r="D151" s="29">
        <v>1652</v>
      </c>
      <c r="E151" s="29">
        <v>4827</v>
      </c>
      <c r="F151" s="28" t="s">
        <v>20</v>
      </c>
      <c r="G151" s="28" t="s">
        <v>21</v>
      </c>
      <c r="H151" s="28" t="s">
        <v>18</v>
      </c>
      <c r="I151" s="29">
        <v>2014</v>
      </c>
      <c r="J151" s="29">
        <v>1200</v>
      </c>
      <c r="K151" s="29">
        <v>108</v>
      </c>
      <c r="L151" s="31">
        <v>0.7</v>
      </c>
      <c r="M151" s="31">
        <v>2.3199999999999998</v>
      </c>
      <c r="N151" s="32">
        <v>0.112</v>
      </c>
      <c r="O151" s="9">
        <v>0.23199999999999998</v>
      </c>
      <c r="P151" s="11">
        <v>1.12E-2</v>
      </c>
      <c r="Q151" s="25">
        <f>O150-O151</f>
        <v>0.62722222222222213</v>
      </c>
      <c r="R151" s="24">
        <f>P150-P151</f>
        <v>4.1261111111111103E-2</v>
      </c>
      <c r="S151" s="38">
        <f>Q151/365</f>
        <v>1.7184170471841703E-3</v>
      </c>
      <c r="T151" s="38">
        <f>R151/365</f>
        <v>1.1304414003044138E-4</v>
      </c>
      <c r="U151" s="38">
        <f>T151*0.92</f>
        <v>1.0400060882800607E-4</v>
      </c>
      <c r="V151" s="25">
        <f>LOOKUP(H151,'Load Factor Adjustment'!$A$40:$A$46,'Load Factor Adjustment'!$D$40:$D$46)</f>
        <v>0.68571428571428572</v>
      </c>
      <c r="W151" s="38">
        <f>S151*V151</f>
        <v>1.1783431180691453E-3</v>
      </c>
      <c r="X151" s="38">
        <f>U151*V151</f>
        <v>7.1314703196347019E-5</v>
      </c>
    </row>
    <row r="152" spans="1:24" x14ac:dyDescent="0.25">
      <c r="A152" s="28" t="s">
        <v>25</v>
      </c>
      <c r="B152" s="29">
        <v>2014</v>
      </c>
      <c r="C152" s="34">
        <v>42083</v>
      </c>
      <c r="D152" s="29">
        <v>1757</v>
      </c>
      <c r="E152" s="29">
        <v>5518</v>
      </c>
      <c r="F152" s="28" t="s">
        <v>17</v>
      </c>
      <c r="G152" s="28" t="s">
        <v>19</v>
      </c>
      <c r="H152" s="28" t="s">
        <v>18</v>
      </c>
      <c r="I152" s="29">
        <v>1962</v>
      </c>
      <c r="J152" s="29">
        <v>750</v>
      </c>
      <c r="K152" s="29">
        <v>88</v>
      </c>
      <c r="L152" s="31">
        <v>0.7</v>
      </c>
      <c r="M152" s="31">
        <v>12.09</v>
      </c>
      <c r="N152" s="32">
        <v>0.60499999999999998</v>
      </c>
      <c r="O152" s="9">
        <v>0.61569444444444443</v>
      </c>
      <c r="P152" s="11">
        <v>3.0810185185185184E-2</v>
      </c>
      <c r="Q152" s="25"/>
      <c r="R152" s="24"/>
    </row>
    <row r="153" spans="1:24" x14ac:dyDescent="0.25">
      <c r="A153" s="28" t="s">
        <v>25</v>
      </c>
      <c r="B153" s="29">
        <v>2014</v>
      </c>
      <c r="C153" s="34">
        <v>42083</v>
      </c>
      <c r="D153" s="29">
        <v>1757</v>
      </c>
      <c r="E153" s="29">
        <v>5519</v>
      </c>
      <c r="F153" s="28" t="s">
        <v>20</v>
      </c>
      <c r="G153" s="28" t="s">
        <v>33</v>
      </c>
      <c r="H153" s="28" t="s">
        <v>18</v>
      </c>
      <c r="I153" s="29">
        <v>2013</v>
      </c>
      <c r="J153" s="29">
        <v>750</v>
      </c>
      <c r="K153" s="29">
        <v>110</v>
      </c>
      <c r="L153" s="31">
        <v>0.7</v>
      </c>
      <c r="M153" s="31">
        <v>2.15</v>
      </c>
      <c r="N153" s="32">
        <v>8.0000000000000002E-3</v>
      </c>
      <c r="O153" s="9">
        <v>0.1368634259259259</v>
      </c>
      <c r="P153" s="11">
        <v>5.0925925925925921E-4</v>
      </c>
      <c r="Q153" s="25">
        <f>O152-O153</f>
        <v>0.4788310185185185</v>
      </c>
      <c r="R153" s="24">
        <f>P152-P153</f>
        <v>3.0300925925925926E-2</v>
      </c>
      <c r="S153" s="38">
        <f>Q153/365</f>
        <v>1.3118658041603247E-3</v>
      </c>
      <c r="T153" s="38">
        <f>R153/365</f>
        <v>8.3016235413495683E-5</v>
      </c>
      <c r="U153" s="38">
        <f>T153*0.92</f>
        <v>7.637493658041603E-5</v>
      </c>
      <c r="V153" s="25">
        <f>LOOKUP(H153,'Load Factor Adjustment'!$A$40:$A$46,'Load Factor Adjustment'!$D$40:$D$46)</f>
        <v>0.68571428571428572</v>
      </c>
      <c r="W153" s="38">
        <f>S153*V153</f>
        <v>8.9956512285279408E-4</v>
      </c>
      <c r="X153" s="38">
        <f>U153*V153</f>
        <v>5.2371385083713849E-5</v>
      </c>
    </row>
    <row r="154" spans="1:24" x14ac:dyDescent="0.25">
      <c r="A154" s="28" t="s">
        <v>26</v>
      </c>
      <c r="B154" s="29">
        <v>2014</v>
      </c>
      <c r="C154" s="34">
        <v>42087</v>
      </c>
      <c r="D154" s="29">
        <v>1671</v>
      </c>
      <c r="E154" s="29">
        <v>4767</v>
      </c>
      <c r="F154" s="28" t="s">
        <v>17</v>
      </c>
      <c r="G154" s="28" t="s">
        <v>19</v>
      </c>
      <c r="H154" s="28" t="s">
        <v>18</v>
      </c>
      <c r="I154" s="29">
        <v>1978</v>
      </c>
      <c r="J154" s="29">
        <v>1500</v>
      </c>
      <c r="K154" s="29">
        <v>80</v>
      </c>
      <c r="L154" s="31">
        <v>0.7</v>
      </c>
      <c r="M154" s="31">
        <v>12.09</v>
      </c>
      <c r="N154" s="32">
        <v>0.60499999999999998</v>
      </c>
      <c r="O154" s="9">
        <v>1.1194444444444442</v>
      </c>
      <c r="P154" s="11">
        <v>5.6018518518518516E-2</v>
      </c>
      <c r="Q154" s="25"/>
      <c r="R154" s="24"/>
    </row>
    <row r="155" spans="1:24" x14ac:dyDescent="0.25">
      <c r="A155" s="28" t="s">
        <v>26</v>
      </c>
      <c r="B155" s="29">
        <v>2014</v>
      </c>
      <c r="C155" s="34">
        <v>42087</v>
      </c>
      <c r="D155" s="29">
        <v>1671</v>
      </c>
      <c r="E155" s="29">
        <v>4768</v>
      </c>
      <c r="F155" s="28" t="s">
        <v>17</v>
      </c>
      <c r="G155" s="28" t="s">
        <v>19</v>
      </c>
      <c r="H155" s="28" t="s">
        <v>18</v>
      </c>
      <c r="I155" s="29">
        <v>1979</v>
      </c>
      <c r="J155" s="29">
        <v>1500</v>
      </c>
      <c r="K155" s="29">
        <v>70</v>
      </c>
      <c r="L155" s="31">
        <v>0.7</v>
      </c>
      <c r="M155" s="31">
        <v>12.09</v>
      </c>
      <c r="N155" s="32">
        <v>0.60499999999999998</v>
      </c>
      <c r="O155" s="9">
        <v>0.97951388888888891</v>
      </c>
      <c r="P155" s="11">
        <v>4.9016203703703701E-2</v>
      </c>
      <c r="Q155" s="25"/>
      <c r="R155" s="24"/>
    </row>
    <row r="156" spans="1:24" x14ac:dyDescent="0.25">
      <c r="A156" s="28" t="s">
        <v>26</v>
      </c>
      <c r="B156" s="29">
        <v>2014</v>
      </c>
      <c r="C156" s="34">
        <v>42087</v>
      </c>
      <c r="D156" s="29">
        <v>1671</v>
      </c>
      <c r="E156" s="29">
        <v>4769</v>
      </c>
      <c r="F156" s="28" t="s">
        <v>20</v>
      </c>
      <c r="G156" s="28" t="s">
        <v>33</v>
      </c>
      <c r="H156" s="28" t="s">
        <v>18</v>
      </c>
      <c r="I156" s="29">
        <v>2014</v>
      </c>
      <c r="J156" s="29">
        <v>3000</v>
      </c>
      <c r="K156" s="29">
        <v>100</v>
      </c>
      <c r="L156" s="31">
        <v>0.7</v>
      </c>
      <c r="M156" s="31">
        <v>2.15</v>
      </c>
      <c r="N156" s="32">
        <v>8.0000000000000002E-3</v>
      </c>
      <c r="O156" s="9">
        <v>0.49768518518518517</v>
      </c>
      <c r="P156" s="11">
        <v>1.8518518518518519E-3</v>
      </c>
      <c r="Q156" s="25">
        <f>O154+O155-O156</f>
        <v>1.6012731481481479</v>
      </c>
      <c r="R156" s="24">
        <f>P154+P155-P156</f>
        <v>0.10318287037037036</v>
      </c>
      <c r="S156" s="38">
        <f>Q156/365</f>
        <v>4.3870497209538301E-3</v>
      </c>
      <c r="T156" s="38">
        <f>R156/365</f>
        <v>2.8269279553526123E-4</v>
      </c>
      <c r="U156" s="38">
        <f>T156*0.92</f>
        <v>2.6007737189244034E-4</v>
      </c>
      <c r="V156" s="25">
        <f>LOOKUP(H156,'Load Factor Adjustment'!$A$40:$A$46,'Load Factor Adjustment'!$D$40:$D$46)</f>
        <v>0.68571428571428572</v>
      </c>
      <c r="W156" s="38">
        <f>S156*V156</f>
        <v>3.0082626657969122E-3</v>
      </c>
      <c r="X156" s="38">
        <f>U156*V156</f>
        <v>1.7833876929767339E-4</v>
      </c>
    </row>
    <row r="157" spans="1:24" x14ac:dyDescent="0.25">
      <c r="A157" s="28" t="s">
        <v>28</v>
      </c>
      <c r="B157" s="29">
        <v>2014</v>
      </c>
      <c r="C157" s="34">
        <v>42087</v>
      </c>
      <c r="D157" s="29">
        <v>1700</v>
      </c>
      <c r="E157" s="29">
        <v>4817</v>
      </c>
      <c r="F157" s="28" t="s">
        <v>17</v>
      </c>
      <c r="G157" s="28" t="s">
        <v>19</v>
      </c>
      <c r="H157" s="28" t="s">
        <v>18</v>
      </c>
      <c r="I157" s="29">
        <v>1984</v>
      </c>
      <c r="J157" s="29">
        <v>750</v>
      </c>
      <c r="K157" s="29">
        <v>72</v>
      </c>
      <c r="L157" s="31">
        <v>0.7</v>
      </c>
      <c r="M157" s="31">
        <v>12.09</v>
      </c>
      <c r="N157" s="32">
        <v>0.60499999999999998</v>
      </c>
      <c r="O157" s="9">
        <v>0.50375000000000003</v>
      </c>
      <c r="P157" s="11">
        <v>2.5208333333333333E-2</v>
      </c>
      <c r="Q157" s="25"/>
      <c r="R157" s="24"/>
    </row>
    <row r="158" spans="1:24" x14ac:dyDescent="0.25">
      <c r="A158" s="28" t="s">
        <v>28</v>
      </c>
      <c r="B158" s="29">
        <v>2014</v>
      </c>
      <c r="C158" s="34">
        <v>42087</v>
      </c>
      <c r="D158" s="29">
        <v>1700</v>
      </c>
      <c r="E158" s="29">
        <v>4818</v>
      </c>
      <c r="F158" s="28" t="s">
        <v>20</v>
      </c>
      <c r="G158" s="28" t="s">
        <v>33</v>
      </c>
      <c r="H158" s="28" t="s">
        <v>18</v>
      </c>
      <c r="I158" s="29">
        <v>2014</v>
      </c>
      <c r="J158" s="29">
        <v>750</v>
      </c>
      <c r="K158" s="29">
        <v>85</v>
      </c>
      <c r="L158" s="31">
        <v>0.7</v>
      </c>
      <c r="M158" s="31">
        <v>2.14</v>
      </c>
      <c r="N158" s="32">
        <v>8.0000000000000002E-3</v>
      </c>
      <c r="O158" s="9">
        <v>0.10526620370370371</v>
      </c>
      <c r="P158" s="11">
        <v>3.9351851851851852E-4</v>
      </c>
      <c r="Q158" s="25">
        <f>O157-O158</f>
        <v>0.39848379629629632</v>
      </c>
      <c r="R158" s="24">
        <f>P157-P158</f>
        <v>2.4814814814814814E-2</v>
      </c>
      <c r="S158" s="38">
        <f>Q158/365</f>
        <v>1.091736428209031E-3</v>
      </c>
      <c r="T158" s="38">
        <f>R158/365</f>
        <v>6.7985794013191277E-5</v>
      </c>
      <c r="U158" s="38">
        <f>T158*0.92</f>
        <v>6.2546930492135973E-5</v>
      </c>
      <c r="V158" s="25">
        <f>LOOKUP(H158,'Load Factor Adjustment'!$A$40:$A$46,'Load Factor Adjustment'!$D$40:$D$46)</f>
        <v>0.68571428571428572</v>
      </c>
      <c r="W158" s="38">
        <f>S158*V158</f>
        <v>7.4861926505762131E-4</v>
      </c>
      <c r="X158" s="38">
        <f>U158*V158</f>
        <v>4.2889323766036098E-5</v>
      </c>
    </row>
    <row r="159" spans="1:24" x14ac:dyDescent="0.25">
      <c r="A159" s="28" t="s">
        <v>23</v>
      </c>
      <c r="B159" s="29">
        <v>2014</v>
      </c>
      <c r="C159" s="34">
        <v>42087</v>
      </c>
      <c r="D159" s="29">
        <v>1841</v>
      </c>
      <c r="E159" s="29">
        <v>5013</v>
      </c>
      <c r="F159" s="28" t="s">
        <v>17</v>
      </c>
      <c r="G159" s="28" t="s">
        <v>19</v>
      </c>
      <c r="H159" s="28" t="s">
        <v>18</v>
      </c>
      <c r="I159" s="29">
        <v>1978</v>
      </c>
      <c r="J159" s="29">
        <v>1100</v>
      </c>
      <c r="K159" s="29">
        <v>57</v>
      </c>
      <c r="L159" s="31">
        <v>0.7</v>
      </c>
      <c r="M159" s="31">
        <v>12.09</v>
      </c>
      <c r="N159" s="32">
        <v>0.60499999999999998</v>
      </c>
      <c r="O159" s="9">
        <v>0.58490972222222215</v>
      </c>
      <c r="P159" s="11">
        <v>2.9269675925925921E-2</v>
      </c>
      <c r="Q159" s="25"/>
      <c r="R159" s="24"/>
    </row>
    <row r="160" spans="1:24" x14ac:dyDescent="0.25">
      <c r="A160" s="28" t="s">
        <v>23</v>
      </c>
      <c r="B160" s="29">
        <v>2014</v>
      </c>
      <c r="C160" s="34">
        <v>42087</v>
      </c>
      <c r="D160" s="29">
        <v>1841</v>
      </c>
      <c r="E160" s="29">
        <v>5014</v>
      </c>
      <c r="F160" s="28" t="s">
        <v>20</v>
      </c>
      <c r="G160" s="28" t="s">
        <v>42</v>
      </c>
      <c r="H160" s="28" t="s">
        <v>18</v>
      </c>
      <c r="I160" s="29">
        <v>2014</v>
      </c>
      <c r="J160" s="29">
        <v>1100</v>
      </c>
      <c r="K160" s="29">
        <v>71</v>
      </c>
      <c r="L160" s="31">
        <v>0.7</v>
      </c>
      <c r="M160" s="31">
        <v>2.74</v>
      </c>
      <c r="N160" s="32">
        <v>8.0000000000000002E-3</v>
      </c>
      <c r="O160" s="9">
        <v>0.16511882716049384</v>
      </c>
      <c r="P160" s="11">
        <v>4.8209876543209876E-4</v>
      </c>
      <c r="Q160" s="25">
        <f>O159-O160</f>
        <v>0.41979089506172829</v>
      </c>
      <c r="R160" s="24">
        <f>P159-P160</f>
        <v>2.8787577160493821E-2</v>
      </c>
      <c r="S160" s="38">
        <f>Q160/365</f>
        <v>1.150112041265009E-3</v>
      </c>
      <c r="T160" s="38">
        <f>R160/365</f>
        <v>7.8870074412311838E-5</v>
      </c>
      <c r="U160" s="38">
        <f>T160*0.92</f>
        <v>7.2560468459326896E-5</v>
      </c>
      <c r="V160" s="25">
        <f>LOOKUP(H160,'Load Factor Adjustment'!$A$40:$A$46,'Load Factor Adjustment'!$D$40:$D$46)</f>
        <v>0.68571428571428572</v>
      </c>
      <c r="W160" s="38">
        <f>S160*V160</f>
        <v>7.8864825686743474E-4</v>
      </c>
      <c r="X160" s="38">
        <f>U160*V160</f>
        <v>4.9755749800681301E-5</v>
      </c>
    </row>
    <row r="161" spans="1:24" x14ac:dyDescent="0.25">
      <c r="A161" s="28" t="s">
        <v>23</v>
      </c>
      <c r="B161" s="29">
        <v>2014</v>
      </c>
      <c r="C161" s="34">
        <v>42087</v>
      </c>
      <c r="D161" s="29">
        <v>1854</v>
      </c>
      <c r="E161" s="29">
        <v>4984</v>
      </c>
      <c r="F161" s="28" t="s">
        <v>17</v>
      </c>
      <c r="G161" s="28" t="s">
        <v>19</v>
      </c>
      <c r="H161" s="28" t="s">
        <v>18</v>
      </c>
      <c r="I161" s="29">
        <v>1975</v>
      </c>
      <c r="J161" s="29">
        <v>1000</v>
      </c>
      <c r="K161" s="29">
        <v>163</v>
      </c>
      <c r="L161" s="31">
        <v>0.7</v>
      </c>
      <c r="M161" s="31">
        <v>11.16</v>
      </c>
      <c r="N161" s="32">
        <v>0.39600000000000002</v>
      </c>
      <c r="O161" s="9">
        <v>1.4036111111111111</v>
      </c>
      <c r="P161" s="11">
        <v>4.9805555555555554E-2</v>
      </c>
      <c r="Q161" s="25"/>
      <c r="R161" s="24"/>
    </row>
    <row r="162" spans="1:24" x14ac:dyDescent="0.25">
      <c r="A162" s="28" t="s">
        <v>23</v>
      </c>
      <c r="B162" s="29">
        <v>2014</v>
      </c>
      <c r="C162" s="34">
        <v>42087</v>
      </c>
      <c r="D162" s="29">
        <v>1854</v>
      </c>
      <c r="E162" s="29">
        <v>4985</v>
      </c>
      <c r="F162" s="28" t="s">
        <v>20</v>
      </c>
      <c r="G162" s="28" t="s">
        <v>33</v>
      </c>
      <c r="H162" s="28" t="s">
        <v>18</v>
      </c>
      <c r="I162" s="29">
        <v>2014</v>
      </c>
      <c r="J162" s="29">
        <v>1000</v>
      </c>
      <c r="K162" s="29">
        <v>115</v>
      </c>
      <c r="L162" s="31">
        <v>0.7</v>
      </c>
      <c r="M162" s="31">
        <v>2.15</v>
      </c>
      <c r="N162" s="32">
        <v>8.0000000000000002E-3</v>
      </c>
      <c r="O162" s="9">
        <v>0.19077932098765432</v>
      </c>
      <c r="P162" s="11">
        <v>7.0987654320987651E-4</v>
      </c>
      <c r="Q162" s="25">
        <f>O161-O162</f>
        <v>1.2128317901234569</v>
      </c>
      <c r="R162" s="24">
        <f>P161-P162</f>
        <v>4.9095679012345676E-2</v>
      </c>
      <c r="S162" s="38">
        <f>Q162/365</f>
        <v>3.3228268222560463E-3</v>
      </c>
      <c r="T162" s="38">
        <f>R162/365</f>
        <v>1.3450870962286487E-4</v>
      </c>
      <c r="U162" s="38">
        <f>T162*0.92</f>
        <v>1.2374801285303569E-4</v>
      </c>
      <c r="V162" s="25">
        <f>LOOKUP(H162,'Load Factor Adjustment'!$A$40:$A$46,'Load Factor Adjustment'!$D$40:$D$46)</f>
        <v>0.68571428571428572</v>
      </c>
      <c r="W162" s="38">
        <f>S162*V162</f>
        <v>2.2785098209755746E-3</v>
      </c>
      <c r="X162" s="38">
        <f>U162*V162</f>
        <v>8.485578024208161E-5</v>
      </c>
    </row>
    <row r="163" spans="1:24" x14ac:dyDescent="0.25">
      <c r="A163" s="28" t="s">
        <v>23</v>
      </c>
      <c r="B163" s="29">
        <v>2014</v>
      </c>
      <c r="C163" s="34">
        <v>42089</v>
      </c>
      <c r="D163" s="29">
        <v>1745</v>
      </c>
      <c r="E163" s="29">
        <v>5007</v>
      </c>
      <c r="F163" s="28" t="s">
        <v>17</v>
      </c>
      <c r="G163" s="28" t="s">
        <v>19</v>
      </c>
      <c r="H163" s="28" t="s">
        <v>18</v>
      </c>
      <c r="I163" s="29">
        <v>1996</v>
      </c>
      <c r="J163" s="29">
        <v>600</v>
      </c>
      <c r="K163" s="29">
        <v>81</v>
      </c>
      <c r="L163" s="31">
        <v>0.7</v>
      </c>
      <c r="M163" s="31">
        <v>8.14</v>
      </c>
      <c r="N163" s="32">
        <v>0.497</v>
      </c>
      <c r="O163" s="9">
        <v>0.30524999999999997</v>
      </c>
      <c r="P163" s="11">
        <v>1.8637499999999998E-2</v>
      </c>
      <c r="Q163" s="25"/>
      <c r="R163" s="24"/>
    </row>
    <row r="164" spans="1:24" x14ac:dyDescent="0.25">
      <c r="A164" s="28" t="s">
        <v>23</v>
      </c>
      <c r="B164" s="29">
        <v>2014</v>
      </c>
      <c r="C164" s="34">
        <v>42089</v>
      </c>
      <c r="D164" s="29">
        <v>1745</v>
      </c>
      <c r="E164" s="29">
        <v>5008</v>
      </c>
      <c r="F164" s="28" t="s">
        <v>20</v>
      </c>
      <c r="G164" s="28" t="s">
        <v>33</v>
      </c>
      <c r="H164" s="28" t="s">
        <v>18</v>
      </c>
      <c r="I164" s="29">
        <v>2014</v>
      </c>
      <c r="J164" s="29">
        <v>600</v>
      </c>
      <c r="K164" s="29">
        <v>100</v>
      </c>
      <c r="L164" s="31">
        <v>0.7</v>
      </c>
      <c r="M164" s="31">
        <v>2.15</v>
      </c>
      <c r="N164" s="32">
        <v>8.0000000000000002E-3</v>
      </c>
      <c r="O164" s="9">
        <v>9.9537037037037035E-2</v>
      </c>
      <c r="P164" s="11">
        <v>3.7037037037037035E-4</v>
      </c>
      <c r="Q164" s="25">
        <f>O163-O164</f>
        <v>0.20571296296296293</v>
      </c>
      <c r="R164" s="24">
        <f>P163-P164</f>
        <v>1.8267129629629626E-2</v>
      </c>
      <c r="S164" s="38">
        <f>Q164/365</f>
        <v>5.6359715880263813E-4</v>
      </c>
      <c r="T164" s="38">
        <f>R164/365</f>
        <v>5.004693049213596E-5</v>
      </c>
      <c r="U164" s="38">
        <f>T164*0.92</f>
        <v>4.6043176052765085E-5</v>
      </c>
      <c r="V164" s="25">
        <f>LOOKUP(H164,'Load Factor Adjustment'!$A$40:$A$46,'Load Factor Adjustment'!$D$40:$D$46)</f>
        <v>0.68571428571428572</v>
      </c>
      <c r="W164" s="38">
        <f>S164*V164</f>
        <v>3.8646662317895188E-4</v>
      </c>
      <c r="X164" s="38">
        <f>U164*V164</f>
        <v>3.1572463579038914E-5</v>
      </c>
    </row>
    <row r="165" spans="1:24" x14ac:dyDescent="0.25">
      <c r="A165" s="28" t="s">
        <v>28</v>
      </c>
      <c r="B165" s="29">
        <v>2014</v>
      </c>
      <c r="C165" s="34">
        <v>42096</v>
      </c>
      <c r="D165" s="29">
        <v>1813</v>
      </c>
      <c r="E165" s="29">
        <v>5045</v>
      </c>
      <c r="F165" s="28" t="s">
        <v>17</v>
      </c>
      <c r="G165" s="28" t="s">
        <v>19</v>
      </c>
      <c r="H165" s="28" t="s">
        <v>18</v>
      </c>
      <c r="I165" s="29">
        <v>1977</v>
      </c>
      <c r="J165" s="29">
        <v>800</v>
      </c>
      <c r="K165" s="29">
        <v>77</v>
      </c>
      <c r="L165" s="31">
        <v>0.7</v>
      </c>
      <c r="M165" s="31">
        <v>12.09</v>
      </c>
      <c r="N165" s="32">
        <v>0.60499999999999998</v>
      </c>
      <c r="O165" s="9">
        <v>0.57464814814814813</v>
      </c>
      <c r="P165" s="11">
        <v>2.8756172839506173E-2</v>
      </c>
      <c r="Q165" s="25"/>
      <c r="R165" s="24"/>
    </row>
    <row r="166" spans="1:24" x14ac:dyDescent="0.25">
      <c r="A166" s="28" t="s">
        <v>28</v>
      </c>
      <c r="B166" s="29">
        <v>2014</v>
      </c>
      <c r="C166" s="34">
        <v>42096</v>
      </c>
      <c r="D166" s="29">
        <v>1813</v>
      </c>
      <c r="E166" s="29">
        <v>5046</v>
      </c>
      <c r="F166" s="28" t="s">
        <v>20</v>
      </c>
      <c r="G166" s="28" t="s">
        <v>33</v>
      </c>
      <c r="H166" s="28" t="s">
        <v>18</v>
      </c>
      <c r="I166" s="29">
        <v>2013</v>
      </c>
      <c r="J166" s="29">
        <v>800</v>
      </c>
      <c r="K166" s="29">
        <v>85</v>
      </c>
      <c r="L166" s="31">
        <v>0.7</v>
      </c>
      <c r="M166" s="31">
        <v>2.14</v>
      </c>
      <c r="N166" s="32">
        <v>8.0000000000000002E-3</v>
      </c>
      <c r="O166" s="9">
        <v>0.11228395061728395</v>
      </c>
      <c r="P166" s="11">
        <v>4.1975308641975306E-4</v>
      </c>
      <c r="Q166" s="25">
        <f>O165-O166</f>
        <v>0.46236419753086416</v>
      </c>
      <c r="R166" s="24">
        <f>P165-P166</f>
        <v>2.8336419753086421E-2</v>
      </c>
      <c r="S166" s="38">
        <f>Q166/365</f>
        <v>1.2667512261119566E-3</v>
      </c>
      <c r="T166" s="38">
        <f>R166/365</f>
        <v>7.763402672078472E-5</v>
      </c>
      <c r="U166" s="38">
        <f>T166*0.92</f>
        <v>7.1423304583121945E-5</v>
      </c>
      <c r="V166" s="25">
        <f>LOOKUP(H166,'Load Factor Adjustment'!$A$40:$A$46,'Load Factor Adjustment'!$D$40:$D$46)</f>
        <v>0.68571428571428572</v>
      </c>
      <c r="W166" s="38">
        <f>S166*V166</f>
        <v>8.6862941219105602E-4</v>
      </c>
      <c r="X166" s="38">
        <f>U166*V166</f>
        <v>4.8975980285569337E-5</v>
      </c>
    </row>
    <row r="167" spans="1:24" x14ac:dyDescent="0.25">
      <c r="A167" s="28" t="s">
        <v>23</v>
      </c>
      <c r="B167" s="29">
        <v>2014</v>
      </c>
      <c r="C167" s="34">
        <v>42096</v>
      </c>
      <c r="D167" s="29">
        <v>1842</v>
      </c>
      <c r="E167" s="29">
        <v>5027</v>
      </c>
      <c r="F167" s="28" t="s">
        <v>17</v>
      </c>
      <c r="G167" s="28" t="s">
        <v>32</v>
      </c>
      <c r="H167" s="28" t="s">
        <v>18</v>
      </c>
      <c r="I167" s="29">
        <v>1998</v>
      </c>
      <c r="J167" s="29">
        <v>700</v>
      </c>
      <c r="K167" s="29">
        <v>186</v>
      </c>
      <c r="L167" s="31">
        <v>0.7</v>
      </c>
      <c r="M167" s="31">
        <v>5.93</v>
      </c>
      <c r="N167" s="32">
        <v>0.108</v>
      </c>
      <c r="O167" s="9">
        <v>0.59574537037037034</v>
      </c>
      <c r="P167" s="11">
        <v>1.0849999999999999E-2</v>
      </c>
      <c r="Q167" s="25"/>
      <c r="R167" s="24"/>
    </row>
    <row r="168" spans="1:24" x14ac:dyDescent="0.25">
      <c r="A168" s="28" t="s">
        <v>23</v>
      </c>
      <c r="B168" s="29">
        <v>2014</v>
      </c>
      <c r="C168" s="34">
        <v>42096</v>
      </c>
      <c r="D168" s="29">
        <v>1842</v>
      </c>
      <c r="E168" s="29">
        <v>5028</v>
      </c>
      <c r="F168" s="28" t="s">
        <v>20</v>
      </c>
      <c r="G168" s="28" t="s">
        <v>42</v>
      </c>
      <c r="H168" s="28" t="s">
        <v>18</v>
      </c>
      <c r="I168" s="29">
        <v>2014</v>
      </c>
      <c r="J168" s="29">
        <v>700</v>
      </c>
      <c r="K168" s="29">
        <v>185</v>
      </c>
      <c r="L168" s="31">
        <v>0.7</v>
      </c>
      <c r="M168" s="31">
        <v>0.26</v>
      </c>
      <c r="N168" s="32">
        <v>8.0000000000000002E-3</v>
      </c>
      <c r="O168" s="9">
        <v>2.5979938271604937E-2</v>
      </c>
      <c r="P168" s="11">
        <v>7.9938271604938261E-4</v>
      </c>
      <c r="Q168" s="25">
        <f>O167-O168</f>
        <v>0.5697654320987654</v>
      </c>
      <c r="R168" s="24">
        <f>P167-P168</f>
        <v>1.0050617283950616E-2</v>
      </c>
      <c r="S168" s="38">
        <f>Q168/365</f>
        <v>1.561001183832234E-3</v>
      </c>
      <c r="T168" s="38">
        <f>R168/365</f>
        <v>2.7535937764248263E-5</v>
      </c>
      <c r="U168" s="38">
        <f>T168*0.92</f>
        <v>2.5333062743108404E-5</v>
      </c>
      <c r="V168" s="25">
        <f>LOOKUP(H168,'Load Factor Adjustment'!$A$40:$A$46,'Load Factor Adjustment'!$D$40:$D$46)</f>
        <v>0.68571428571428572</v>
      </c>
      <c r="W168" s="38">
        <f>S168*V168</f>
        <v>1.0704008117706748E-3</v>
      </c>
      <c r="X168" s="38">
        <f>U168*V168</f>
        <v>1.7371243023845761E-5</v>
      </c>
    </row>
    <row r="169" spans="1:24" x14ac:dyDescent="0.25">
      <c r="A169" s="28" t="s">
        <v>29</v>
      </c>
      <c r="B169" s="29">
        <v>2014</v>
      </c>
      <c r="C169" s="34">
        <v>42100</v>
      </c>
      <c r="D169" s="29">
        <v>1603</v>
      </c>
      <c r="E169" s="29">
        <v>4918</v>
      </c>
      <c r="F169" s="28" t="s">
        <v>17</v>
      </c>
      <c r="G169" s="28" t="s">
        <v>19</v>
      </c>
      <c r="H169" s="28" t="s">
        <v>18</v>
      </c>
      <c r="I169" s="29">
        <v>1985</v>
      </c>
      <c r="J169" s="29">
        <v>1100</v>
      </c>
      <c r="K169" s="29">
        <v>88</v>
      </c>
      <c r="L169" s="31">
        <v>0.7</v>
      </c>
      <c r="M169" s="31">
        <v>12.09</v>
      </c>
      <c r="N169" s="32">
        <v>0.60499999999999998</v>
      </c>
      <c r="O169" s="9">
        <v>0.90301851851851844</v>
      </c>
      <c r="P169" s="11">
        <v>4.5188271604938268E-2</v>
      </c>
      <c r="Q169" s="25"/>
      <c r="R169" s="24"/>
    </row>
    <row r="170" spans="1:24" x14ac:dyDescent="0.25">
      <c r="A170" s="28" t="s">
        <v>29</v>
      </c>
      <c r="B170" s="29">
        <v>2014</v>
      </c>
      <c r="C170" s="34">
        <v>42100</v>
      </c>
      <c r="D170" s="29">
        <v>1603</v>
      </c>
      <c r="E170" s="29">
        <v>4919</v>
      </c>
      <c r="F170" s="28" t="s">
        <v>20</v>
      </c>
      <c r="G170" s="28" t="s">
        <v>33</v>
      </c>
      <c r="H170" s="28" t="s">
        <v>18</v>
      </c>
      <c r="I170" s="29">
        <v>2013</v>
      </c>
      <c r="J170" s="29">
        <v>1100</v>
      </c>
      <c r="K170" s="29">
        <v>85</v>
      </c>
      <c r="L170" s="31">
        <v>0.7</v>
      </c>
      <c r="M170" s="31">
        <v>2.14</v>
      </c>
      <c r="N170" s="32">
        <v>8.0000000000000002E-3</v>
      </c>
      <c r="O170" s="9">
        <v>0.15439043209876543</v>
      </c>
      <c r="P170" s="11">
        <v>5.7716049382716054E-4</v>
      </c>
      <c r="Q170" s="25">
        <f>O169-O170</f>
        <v>0.74862808641975298</v>
      </c>
      <c r="R170" s="24">
        <f>P169-P170</f>
        <v>4.4611111111111108E-2</v>
      </c>
      <c r="S170" s="38">
        <f>Q170/365</f>
        <v>2.0510358532048025E-3</v>
      </c>
      <c r="T170" s="38">
        <f>R170/365</f>
        <v>1.2222222222222221E-4</v>
      </c>
      <c r="U170" s="38">
        <f>T170*0.92</f>
        <v>1.1244444444444445E-4</v>
      </c>
      <c r="V170" s="25">
        <f>LOOKUP(H170,'Load Factor Adjustment'!$A$40:$A$46,'Load Factor Adjustment'!$D$40:$D$46)</f>
        <v>0.68571428571428572</v>
      </c>
      <c r="W170" s="38">
        <f>S170*V170</f>
        <v>1.4064245850547218E-3</v>
      </c>
      <c r="X170" s="38">
        <f>U170*V170</f>
        <v>7.7104761904761909E-5</v>
      </c>
    </row>
    <row r="171" spans="1:24" x14ac:dyDescent="0.25">
      <c r="A171" s="28" t="s">
        <v>27</v>
      </c>
      <c r="B171" s="29">
        <v>2014</v>
      </c>
      <c r="C171" s="34">
        <v>42100</v>
      </c>
      <c r="D171" s="29">
        <v>1660</v>
      </c>
      <c r="E171" s="29">
        <v>4852</v>
      </c>
      <c r="F171" s="28" t="s">
        <v>17</v>
      </c>
      <c r="G171" s="28" t="s">
        <v>19</v>
      </c>
      <c r="H171" s="28" t="s">
        <v>18</v>
      </c>
      <c r="I171" s="29">
        <v>1991</v>
      </c>
      <c r="J171" s="29">
        <v>300</v>
      </c>
      <c r="K171" s="29">
        <v>96</v>
      </c>
      <c r="L171" s="31">
        <v>0.7</v>
      </c>
      <c r="M171" s="31">
        <v>8.14</v>
      </c>
      <c r="N171" s="32">
        <v>0.497</v>
      </c>
      <c r="O171" s="9">
        <v>0.18088888888888888</v>
      </c>
      <c r="P171" s="11">
        <v>1.1044444444444444E-2</v>
      </c>
      <c r="Q171" s="25"/>
      <c r="R171" s="24"/>
    </row>
    <row r="172" spans="1:24" x14ac:dyDescent="0.25">
      <c r="A172" s="28" t="s">
        <v>27</v>
      </c>
      <c r="B172" s="29">
        <v>2014</v>
      </c>
      <c r="C172" s="34">
        <v>42100</v>
      </c>
      <c r="D172" s="29">
        <v>1660</v>
      </c>
      <c r="E172" s="29">
        <v>4853</v>
      </c>
      <c r="F172" s="28" t="s">
        <v>20</v>
      </c>
      <c r="G172" s="28" t="s">
        <v>33</v>
      </c>
      <c r="H172" s="28" t="s">
        <v>18</v>
      </c>
      <c r="I172" s="29">
        <v>2013</v>
      </c>
      <c r="J172" s="29">
        <v>300</v>
      </c>
      <c r="K172" s="29">
        <v>115</v>
      </c>
      <c r="L172" s="31">
        <v>0.7</v>
      </c>
      <c r="M172" s="31">
        <v>2.15</v>
      </c>
      <c r="N172" s="32">
        <v>8.0000000000000002E-3</v>
      </c>
      <c r="O172" s="9">
        <v>5.7233796296296297E-2</v>
      </c>
      <c r="P172" s="11">
        <v>2.1296296296296295E-4</v>
      </c>
      <c r="Q172" s="25">
        <f>O171-O172</f>
        <v>0.12365509259259258</v>
      </c>
      <c r="R172" s="24">
        <f>P171-P172</f>
        <v>1.083148148148148E-2</v>
      </c>
      <c r="S172" s="38">
        <f>Q172/365</f>
        <v>3.3878107559614406E-4</v>
      </c>
      <c r="T172" s="38">
        <f>R172/365</f>
        <v>2.9675291730086248E-5</v>
      </c>
      <c r="U172" s="38">
        <f>T172*0.92</f>
        <v>2.7301268391679349E-5</v>
      </c>
      <c r="V172" s="25">
        <f>LOOKUP(H172,'Load Factor Adjustment'!$A$40:$A$46,'Load Factor Adjustment'!$D$40:$D$46)</f>
        <v>0.68571428571428572</v>
      </c>
      <c r="W172" s="38">
        <f>S172*V172</f>
        <v>2.3230702326592736E-4</v>
      </c>
      <c r="X172" s="38">
        <f>U172*V172</f>
        <v>1.8720869754294411E-5</v>
      </c>
    </row>
    <row r="173" spans="1:24" x14ac:dyDescent="0.25">
      <c r="A173" s="28" t="s">
        <v>27</v>
      </c>
      <c r="B173" s="29">
        <v>2014</v>
      </c>
      <c r="C173" s="34">
        <v>42100</v>
      </c>
      <c r="D173" s="29">
        <v>1662</v>
      </c>
      <c r="E173" s="29">
        <v>4848</v>
      </c>
      <c r="F173" s="28" t="s">
        <v>17</v>
      </c>
      <c r="G173" s="28" t="s">
        <v>19</v>
      </c>
      <c r="H173" s="28" t="s">
        <v>18</v>
      </c>
      <c r="I173" s="29">
        <v>1978</v>
      </c>
      <c r="J173" s="29">
        <v>500</v>
      </c>
      <c r="K173" s="29">
        <v>62</v>
      </c>
      <c r="L173" s="31">
        <v>0.7</v>
      </c>
      <c r="M173" s="31">
        <v>12.09</v>
      </c>
      <c r="N173" s="32">
        <v>0.60499999999999998</v>
      </c>
      <c r="O173" s="9">
        <v>0.28918981481481482</v>
      </c>
      <c r="P173" s="11">
        <v>1.447145061728395E-2</v>
      </c>
      <c r="Q173" s="25"/>
      <c r="R173" s="24"/>
    </row>
    <row r="174" spans="1:24" x14ac:dyDescent="0.25">
      <c r="A174" s="28" t="s">
        <v>27</v>
      </c>
      <c r="B174" s="29">
        <v>2014</v>
      </c>
      <c r="C174" s="34">
        <v>42100</v>
      </c>
      <c r="D174" s="29">
        <v>1662</v>
      </c>
      <c r="E174" s="29">
        <v>4849</v>
      </c>
      <c r="F174" s="28" t="s">
        <v>20</v>
      </c>
      <c r="G174" s="28" t="s">
        <v>33</v>
      </c>
      <c r="H174" s="28" t="s">
        <v>18</v>
      </c>
      <c r="I174" s="29">
        <v>2012</v>
      </c>
      <c r="J174" s="29">
        <v>500</v>
      </c>
      <c r="K174" s="29">
        <v>85</v>
      </c>
      <c r="L174" s="31">
        <v>0.7</v>
      </c>
      <c r="M174" s="31">
        <v>2.14</v>
      </c>
      <c r="N174" s="32">
        <v>8.0000000000000002E-3</v>
      </c>
      <c r="O174" s="9">
        <v>7.0177469135802459E-2</v>
      </c>
      <c r="P174" s="11">
        <v>2.6234567901234563E-4</v>
      </c>
      <c r="Q174" s="25">
        <f>O173-O174</f>
        <v>0.21901234567901234</v>
      </c>
      <c r="R174" s="24">
        <f>P173-P174</f>
        <v>1.4209104938271605E-2</v>
      </c>
      <c r="S174" s="38">
        <f>Q174/365</f>
        <v>6.0003382377811596E-4</v>
      </c>
      <c r="T174" s="38">
        <f>R174/365</f>
        <v>3.8929054625401654E-5</v>
      </c>
      <c r="U174" s="38">
        <f>T174*0.92</f>
        <v>3.581473025536952E-5</v>
      </c>
      <c r="V174" s="25">
        <f>LOOKUP(H174,'Load Factor Adjustment'!$A$40:$A$46,'Load Factor Adjustment'!$D$40:$D$46)</f>
        <v>0.68571428571428572</v>
      </c>
      <c r="W174" s="38">
        <f>S174*V174</f>
        <v>4.1145176487642236E-4</v>
      </c>
      <c r="X174" s="38">
        <f>U174*V174</f>
        <v>2.4558672175110529E-5</v>
      </c>
    </row>
    <row r="175" spans="1:24" x14ac:dyDescent="0.25">
      <c r="A175" s="28" t="s">
        <v>28</v>
      </c>
      <c r="B175" s="29">
        <v>2014</v>
      </c>
      <c r="C175" s="34">
        <v>42100</v>
      </c>
      <c r="D175" s="29">
        <v>1816</v>
      </c>
      <c r="E175" s="29">
        <v>5051</v>
      </c>
      <c r="F175" s="28" t="s">
        <v>17</v>
      </c>
      <c r="G175" s="28" t="s">
        <v>19</v>
      </c>
      <c r="H175" s="28" t="s">
        <v>56</v>
      </c>
      <c r="I175" s="29">
        <v>1968</v>
      </c>
      <c r="J175" s="29">
        <v>1000</v>
      </c>
      <c r="K175" s="29">
        <v>103</v>
      </c>
      <c r="L175" s="29">
        <v>0.36</v>
      </c>
      <c r="M175" s="31">
        <v>12.09</v>
      </c>
      <c r="N175" s="32">
        <v>0.60499999999999998</v>
      </c>
      <c r="O175" s="9">
        <v>0.49415476190476193</v>
      </c>
      <c r="P175" s="11">
        <v>2.4728174603174599E-2</v>
      </c>
      <c r="Q175" s="25"/>
      <c r="R175" s="24"/>
    </row>
    <row r="176" spans="1:24" x14ac:dyDescent="0.25">
      <c r="A176" s="28" t="s">
        <v>28</v>
      </c>
      <c r="B176" s="29">
        <v>2014</v>
      </c>
      <c r="C176" s="34">
        <v>42100</v>
      </c>
      <c r="D176" s="29">
        <v>1816</v>
      </c>
      <c r="E176" s="29">
        <v>5052</v>
      </c>
      <c r="F176" s="28" t="s">
        <v>20</v>
      </c>
      <c r="G176" s="28" t="s">
        <v>33</v>
      </c>
      <c r="H176" s="28" t="s">
        <v>56</v>
      </c>
      <c r="I176" s="29">
        <v>2014</v>
      </c>
      <c r="J176" s="29">
        <v>1000</v>
      </c>
      <c r="K176" s="29">
        <v>109</v>
      </c>
      <c r="L176" s="29">
        <v>0.36</v>
      </c>
      <c r="M176" s="31">
        <v>2.15</v>
      </c>
      <c r="N176" s="32">
        <v>8.0000000000000002E-3</v>
      </c>
      <c r="O176" s="9">
        <v>9.2996031746031743E-2</v>
      </c>
      <c r="P176" s="11">
        <v>3.4603174603174604E-4</v>
      </c>
      <c r="Q176" s="25">
        <f>O175-O176</f>
        <v>0.40115873015873016</v>
      </c>
      <c r="R176" s="24">
        <f>P175-P176</f>
        <v>2.4382142857142852E-2</v>
      </c>
      <c r="S176" s="38">
        <f>Q176/365</f>
        <v>1.0990650141335073E-3</v>
      </c>
      <c r="T176" s="38">
        <f>R176/365</f>
        <v>6.6800391389432471E-5</v>
      </c>
      <c r="U176" s="38">
        <f>T176*0.92</f>
        <v>6.145636007827788E-5</v>
      </c>
      <c r="V176" s="25">
        <f>LOOKUP(H176,'Load Factor Adjustment'!$A$40:$A$46,'Load Factor Adjustment'!$D$40:$D$46)</f>
        <v>1.1111111111111112</v>
      </c>
      <c r="W176" s="38">
        <f>S176*V176</f>
        <v>1.2211833490372304E-3</v>
      </c>
      <c r="X176" s="38">
        <f>U176*V176</f>
        <v>6.8284844531419866E-5</v>
      </c>
    </row>
    <row r="177" spans="1:24" x14ac:dyDescent="0.25">
      <c r="A177" s="28" t="s">
        <v>28</v>
      </c>
      <c r="B177" s="29">
        <v>2014</v>
      </c>
      <c r="C177" s="34">
        <v>42100</v>
      </c>
      <c r="D177" s="29">
        <v>1817</v>
      </c>
      <c r="E177" s="29">
        <v>5049</v>
      </c>
      <c r="F177" s="28" t="s">
        <v>17</v>
      </c>
      <c r="G177" s="28" t="s">
        <v>19</v>
      </c>
      <c r="H177" s="28" t="s">
        <v>18</v>
      </c>
      <c r="I177" s="29">
        <v>1987</v>
      </c>
      <c r="J177" s="29">
        <v>1500</v>
      </c>
      <c r="K177" s="29">
        <v>86</v>
      </c>
      <c r="L177" s="31">
        <v>0.7</v>
      </c>
      <c r="M177" s="31">
        <v>12.09</v>
      </c>
      <c r="N177" s="32">
        <v>0.60499999999999998</v>
      </c>
      <c r="O177" s="9">
        <v>1.2034027777777778</v>
      </c>
      <c r="P177" s="11">
        <v>6.0219907407407409E-2</v>
      </c>
      <c r="Q177" s="25"/>
      <c r="R177" s="24"/>
    </row>
    <row r="178" spans="1:24" x14ac:dyDescent="0.25">
      <c r="A178" s="28" t="s">
        <v>28</v>
      </c>
      <c r="B178" s="29">
        <v>2014</v>
      </c>
      <c r="C178" s="34">
        <v>42100</v>
      </c>
      <c r="D178" s="29">
        <v>1817</v>
      </c>
      <c r="E178" s="29">
        <v>5050</v>
      </c>
      <c r="F178" s="28" t="s">
        <v>20</v>
      </c>
      <c r="G178" s="28" t="s">
        <v>33</v>
      </c>
      <c r="H178" s="28" t="s">
        <v>18</v>
      </c>
      <c r="I178" s="29">
        <v>2014</v>
      </c>
      <c r="J178" s="29">
        <v>1500</v>
      </c>
      <c r="K178" s="29">
        <v>95</v>
      </c>
      <c r="L178" s="31">
        <v>0.7</v>
      </c>
      <c r="M178" s="31">
        <v>2.14</v>
      </c>
      <c r="N178" s="32">
        <v>8.0000000000000002E-3</v>
      </c>
      <c r="O178" s="9">
        <v>0.23530092592592591</v>
      </c>
      <c r="P178" s="11">
        <v>8.7962962962962962E-4</v>
      </c>
      <c r="Q178" s="25">
        <f>O177-O178</f>
        <v>0.96810185185185194</v>
      </c>
      <c r="R178" s="24">
        <f>P177-P178</f>
        <v>5.9340277777777777E-2</v>
      </c>
      <c r="S178" s="38">
        <f>Q178/365</f>
        <v>2.6523338406900052E-3</v>
      </c>
      <c r="T178" s="38">
        <f>R178/365</f>
        <v>1.6257610350076102E-4</v>
      </c>
      <c r="U178" s="38">
        <f>T178*0.92</f>
        <v>1.4957001522070015E-4</v>
      </c>
      <c r="V178" s="25">
        <f>LOOKUP(H178,'Load Factor Adjustment'!$A$40:$A$46,'Load Factor Adjustment'!$D$40:$D$46)</f>
        <v>0.68571428571428572</v>
      </c>
      <c r="W178" s="38">
        <f>S178*V178</f>
        <v>1.8187432050445751E-3</v>
      </c>
      <c r="X178" s="38">
        <f>U178*V178</f>
        <v>1.0256229615133724E-4</v>
      </c>
    </row>
    <row r="179" spans="1:24" x14ac:dyDescent="0.25">
      <c r="A179" s="28" t="s">
        <v>16</v>
      </c>
      <c r="B179" s="29">
        <v>2014</v>
      </c>
      <c r="C179" s="34">
        <v>42102</v>
      </c>
      <c r="D179" s="29">
        <v>1625</v>
      </c>
      <c r="E179" s="29">
        <v>4776</v>
      </c>
      <c r="F179" s="28" t="s">
        <v>17</v>
      </c>
      <c r="G179" s="28" t="s">
        <v>19</v>
      </c>
      <c r="H179" s="28" t="s">
        <v>18</v>
      </c>
      <c r="I179" s="29">
        <v>1972</v>
      </c>
      <c r="J179" s="29">
        <v>1500</v>
      </c>
      <c r="K179" s="29">
        <v>145</v>
      </c>
      <c r="L179" s="31">
        <v>0.7</v>
      </c>
      <c r="M179" s="31">
        <v>11.16</v>
      </c>
      <c r="N179" s="32">
        <v>0.39600000000000002</v>
      </c>
      <c r="O179" s="9">
        <v>1.8729166666666666</v>
      </c>
      <c r="P179" s="11">
        <v>6.6458333333333328E-2</v>
      </c>
      <c r="Q179" s="25"/>
      <c r="R179" s="24"/>
    </row>
    <row r="180" spans="1:24" x14ac:dyDescent="0.25">
      <c r="A180" s="28" t="s">
        <v>16</v>
      </c>
      <c r="B180" s="29">
        <v>2014</v>
      </c>
      <c r="C180" s="34">
        <v>42102</v>
      </c>
      <c r="D180" s="29">
        <v>1625</v>
      </c>
      <c r="E180" s="29">
        <v>4777</v>
      </c>
      <c r="F180" s="28" t="s">
        <v>20</v>
      </c>
      <c r="G180" s="28" t="s">
        <v>42</v>
      </c>
      <c r="H180" s="28" t="s">
        <v>18</v>
      </c>
      <c r="I180" s="29">
        <v>2014</v>
      </c>
      <c r="J180" s="29">
        <v>1500</v>
      </c>
      <c r="K180" s="29">
        <v>175</v>
      </c>
      <c r="L180" s="31">
        <v>0.7</v>
      </c>
      <c r="M180" s="31">
        <v>0.26</v>
      </c>
      <c r="N180" s="32">
        <v>8.0000000000000002E-3</v>
      </c>
      <c r="O180" s="9">
        <v>5.2662037037037035E-2</v>
      </c>
      <c r="P180" s="11">
        <v>1.6203703703703703E-3</v>
      </c>
      <c r="Q180" s="25">
        <f>O179-O180</f>
        <v>1.8202546296296296</v>
      </c>
      <c r="R180" s="24">
        <f>P179-P180</f>
        <v>6.4837962962962958E-2</v>
      </c>
      <c r="S180" s="38">
        <f>Q180/365</f>
        <v>4.9869989852866564E-3</v>
      </c>
      <c r="T180" s="38">
        <f>R180/365</f>
        <v>1.7763825469304921E-4</v>
      </c>
      <c r="U180" s="38">
        <f>T180*0.92</f>
        <v>1.6342719431760528E-4</v>
      </c>
      <c r="V180" s="25">
        <f>LOOKUP(H180,'Load Factor Adjustment'!$A$40:$A$46,'Load Factor Adjustment'!$D$40:$D$46)</f>
        <v>0.68571428571428572</v>
      </c>
      <c r="W180" s="38">
        <f>S180*V180</f>
        <v>3.4196564470537071E-3</v>
      </c>
      <c r="X180" s="38">
        <f>U180*V180</f>
        <v>1.1206436181778648E-4</v>
      </c>
    </row>
    <row r="181" spans="1:24" x14ac:dyDescent="0.25">
      <c r="A181" s="28" t="s">
        <v>16</v>
      </c>
      <c r="B181" s="29">
        <v>2014</v>
      </c>
      <c r="C181" s="34">
        <v>42102</v>
      </c>
      <c r="D181" s="29">
        <v>1626</v>
      </c>
      <c r="E181" s="29">
        <v>4774</v>
      </c>
      <c r="F181" s="28" t="s">
        <v>17</v>
      </c>
      <c r="G181" s="28" t="s">
        <v>19</v>
      </c>
      <c r="H181" s="28" t="s">
        <v>18</v>
      </c>
      <c r="I181" s="29">
        <v>1967</v>
      </c>
      <c r="J181" s="29">
        <v>1500</v>
      </c>
      <c r="K181" s="29">
        <v>85</v>
      </c>
      <c r="L181" s="31">
        <v>0.7</v>
      </c>
      <c r="M181" s="31">
        <v>12.09</v>
      </c>
      <c r="N181" s="32">
        <v>0.60499999999999998</v>
      </c>
      <c r="O181" s="9">
        <v>1.1894097222222222</v>
      </c>
      <c r="P181" s="11">
        <v>5.9519675925925927E-2</v>
      </c>
      <c r="Q181" s="25"/>
      <c r="R181" s="24"/>
    </row>
    <row r="182" spans="1:24" x14ac:dyDescent="0.25">
      <c r="A182" s="28" t="s">
        <v>16</v>
      </c>
      <c r="B182" s="29">
        <v>2014</v>
      </c>
      <c r="C182" s="34">
        <v>42102</v>
      </c>
      <c r="D182" s="29">
        <v>1626</v>
      </c>
      <c r="E182" s="29">
        <v>4775</v>
      </c>
      <c r="F182" s="28" t="s">
        <v>20</v>
      </c>
      <c r="G182" s="28" t="s">
        <v>33</v>
      </c>
      <c r="H182" s="28" t="s">
        <v>18</v>
      </c>
      <c r="I182" s="29">
        <v>2014</v>
      </c>
      <c r="J182" s="29">
        <v>1500</v>
      </c>
      <c r="K182" s="29">
        <v>105</v>
      </c>
      <c r="L182" s="31">
        <v>0.7</v>
      </c>
      <c r="M182" s="31">
        <v>2.15</v>
      </c>
      <c r="N182" s="32">
        <v>8.0000000000000002E-3</v>
      </c>
      <c r="O182" s="9">
        <v>0.26128472222222221</v>
      </c>
      <c r="P182" s="11">
        <v>9.7222222222222219E-4</v>
      </c>
      <c r="Q182" s="25">
        <f>O181-O182</f>
        <v>0.92812499999999998</v>
      </c>
      <c r="R182" s="24">
        <f>P181-P182</f>
        <v>5.8547453703703706E-2</v>
      </c>
      <c r="S182" s="38">
        <f>Q182/365</f>
        <v>2.5428082191780821E-3</v>
      </c>
      <c r="T182" s="38">
        <f>R182/365</f>
        <v>1.6040398274987317E-4</v>
      </c>
      <c r="U182" s="38">
        <f>T182*0.92</f>
        <v>1.4757166412988332E-4</v>
      </c>
      <c r="V182" s="25">
        <f>LOOKUP(H182,'Load Factor Adjustment'!$A$40:$A$46,'Load Factor Adjustment'!$D$40:$D$46)</f>
        <v>0.68571428571428572</v>
      </c>
      <c r="W182" s="38">
        <f>S182*V182</f>
        <v>1.7436399217221135E-3</v>
      </c>
      <c r="X182" s="38">
        <f>U182*V182</f>
        <v>1.0119199826049141E-4</v>
      </c>
    </row>
    <row r="183" spans="1:24" x14ac:dyDescent="0.25">
      <c r="A183" s="28" t="s">
        <v>29</v>
      </c>
      <c r="B183" s="29">
        <v>2014</v>
      </c>
      <c r="C183" s="34">
        <v>42103</v>
      </c>
      <c r="D183" s="29">
        <v>1602</v>
      </c>
      <c r="E183" s="29">
        <v>4878</v>
      </c>
      <c r="F183" s="28" t="s">
        <v>17</v>
      </c>
      <c r="G183" s="28" t="s">
        <v>19</v>
      </c>
      <c r="H183" s="28" t="s">
        <v>18</v>
      </c>
      <c r="I183" s="29">
        <v>1980</v>
      </c>
      <c r="J183" s="29">
        <v>1000</v>
      </c>
      <c r="K183" s="29">
        <v>165</v>
      </c>
      <c r="L183" s="31">
        <v>0.7</v>
      </c>
      <c r="M183" s="31">
        <v>10.23</v>
      </c>
      <c r="N183" s="32">
        <v>0.39600000000000002</v>
      </c>
      <c r="O183" s="9">
        <v>1.3024305555555555</v>
      </c>
      <c r="P183" s="11">
        <v>5.0416666666666665E-2</v>
      </c>
      <c r="Q183" s="25"/>
      <c r="R183" s="24"/>
    </row>
    <row r="184" spans="1:24" x14ac:dyDescent="0.25">
      <c r="A184" s="28" t="s">
        <v>29</v>
      </c>
      <c r="B184" s="29">
        <v>2014</v>
      </c>
      <c r="C184" s="34">
        <v>42103</v>
      </c>
      <c r="D184" s="29">
        <v>1602</v>
      </c>
      <c r="E184" s="29">
        <v>4879</v>
      </c>
      <c r="F184" s="28" t="s">
        <v>20</v>
      </c>
      <c r="G184" s="28" t="s">
        <v>33</v>
      </c>
      <c r="H184" s="28" t="s">
        <v>18</v>
      </c>
      <c r="I184" s="29">
        <v>2013</v>
      </c>
      <c r="J184" s="29">
        <v>1000</v>
      </c>
      <c r="K184" s="29">
        <v>185</v>
      </c>
      <c r="L184" s="31">
        <v>0.7</v>
      </c>
      <c r="M184" s="31">
        <v>1.29</v>
      </c>
      <c r="N184" s="32">
        <v>8.0000000000000002E-3</v>
      </c>
      <c r="O184" s="9">
        <v>0.18414351851851851</v>
      </c>
      <c r="P184" s="11">
        <v>1.1419753086419754E-3</v>
      </c>
      <c r="Q184" s="25">
        <f>O183-O184</f>
        <v>1.118287037037037</v>
      </c>
      <c r="R184" s="24">
        <f>P183-P184</f>
        <v>4.9274691358024689E-2</v>
      </c>
      <c r="S184" s="38">
        <f>Q184/365</f>
        <v>3.0638001014713341E-3</v>
      </c>
      <c r="T184" s="38">
        <f>R184/365</f>
        <v>1.3499915440554709E-4</v>
      </c>
      <c r="U184" s="38">
        <f>T184*0.92</f>
        <v>1.2419922205310333E-4</v>
      </c>
      <c r="V184" s="25">
        <f>LOOKUP(H184,'Load Factor Adjustment'!$A$40:$A$46,'Load Factor Adjustment'!$D$40:$D$46)</f>
        <v>0.68571428571428572</v>
      </c>
      <c r="W184" s="38">
        <f>S184*V184</f>
        <v>2.1008914981517721E-3</v>
      </c>
      <c r="X184" s="38">
        <f>U184*V184</f>
        <v>8.5165180836413717E-5</v>
      </c>
    </row>
    <row r="185" spans="1:24" x14ac:dyDescent="0.25">
      <c r="A185" s="28" t="s">
        <v>28</v>
      </c>
      <c r="B185" s="29">
        <v>2014</v>
      </c>
      <c r="C185" s="34">
        <v>42103</v>
      </c>
      <c r="D185" s="29">
        <v>1809</v>
      </c>
      <c r="E185" s="29">
        <v>5053</v>
      </c>
      <c r="F185" s="28" t="s">
        <v>17</v>
      </c>
      <c r="G185" s="28" t="s">
        <v>19</v>
      </c>
      <c r="H185" s="28" t="s">
        <v>18</v>
      </c>
      <c r="I185" s="29">
        <v>1985</v>
      </c>
      <c r="J185" s="29">
        <v>600</v>
      </c>
      <c r="K185" s="29">
        <v>122</v>
      </c>
      <c r="L185" s="31">
        <v>0.7</v>
      </c>
      <c r="M185" s="31">
        <v>10.23</v>
      </c>
      <c r="N185" s="32">
        <v>0.39600000000000002</v>
      </c>
      <c r="O185" s="9">
        <v>0.57780555555555546</v>
      </c>
      <c r="P185" s="11">
        <v>2.2366666666666667E-2</v>
      </c>
      <c r="Q185" s="25"/>
      <c r="R185" s="24"/>
    </row>
    <row r="186" spans="1:24" x14ac:dyDescent="0.25">
      <c r="A186" s="28" t="s">
        <v>28</v>
      </c>
      <c r="B186" s="29">
        <v>2014</v>
      </c>
      <c r="C186" s="34">
        <v>42103</v>
      </c>
      <c r="D186" s="29">
        <v>1809</v>
      </c>
      <c r="E186" s="29">
        <v>5054</v>
      </c>
      <c r="F186" s="28" t="s">
        <v>20</v>
      </c>
      <c r="G186" s="28" t="s">
        <v>33</v>
      </c>
      <c r="H186" s="28" t="s">
        <v>18</v>
      </c>
      <c r="I186" s="29">
        <v>2014</v>
      </c>
      <c r="J186" s="29">
        <v>600</v>
      </c>
      <c r="K186" s="29">
        <v>150</v>
      </c>
      <c r="L186" s="31">
        <v>0.7</v>
      </c>
      <c r="M186" s="31">
        <v>2.15</v>
      </c>
      <c r="N186" s="32">
        <v>8.0000000000000002E-3</v>
      </c>
      <c r="O186" s="9">
        <v>0.14930555555555555</v>
      </c>
      <c r="P186" s="11">
        <v>5.5555555555555545E-4</v>
      </c>
      <c r="Q186" s="25">
        <f>O185-O186</f>
        <v>0.42849999999999988</v>
      </c>
      <c r="R186" s="24">
        <f>P185-P186</f>
        <v>2.1811111111111111E-2</v>
      </c>
      <c r="S186" s="38">
        <f>Q186/365</f>
        <v>1.1739726027397257E-3</v>
      </c>
      <c r="T186" s="38">
        <f>R186/365</f>
        <v>5.9756468797564687E-5</v>
      </c>
      <c r="U186" s="38">
        <f>T186*0.92</f>
        <v>5.4975951293759513E-5</v>
      </c>
      <c r="V186" s="25">
        <f>LOOKUP(H186,'Load Factor Adjustment'!$A$40:$A$46,'Load Factor Adjustment'!$D$40:$D$46)</f>
        <v>0.68571428571428572</v>
      </c>
      <c r="W186" s="38">
        <f>S186*V186</f>
        <v>8.050097847358119E-4</v>
      </c>
      <c r="X186" s="38">
        <f>U186*V186</f>
        <v>3.7697795172863666E-5</v>
      </c>
    </row>
    <row r="187" spans="1:24" x14ac:dyDescent="0.25">
      <c r="A187" s="28" t="s">
        <v>28</v>
      </c>
      <c r="B187" s="29">
        <v>2013</v>
      </c>
      <c r="C187" s="34">
        <v>42103</v>
      </c>
      <c r="D187" s="29">
        <v>1810</v>
      </c>
      <c r="E187" s="29">
        <v>5063</v>
      </c>
      <c r="F187" s="28" t="s">
        <v>17</v>
      </c>
      <c r="G187" s="28" t="s">
        <v>19</v>
      </c>
      <c r="H187" s="28" t="s">
        <v>18</v>
      </c>
      <c r="I187" s="29">
        <v>1965</v>
      </c>
      <c r="J187" s="29">
        <v>1500</v>
      </c>
      <c r="K187" s="29">
        <v>125</v>
      </c>
      <c r="L187" s="31">
        <v>0.7</v>
      </c>
      <c r="M187" s="31">
        <v>13.02</v>
      </c>
      <c r="N187" s="32">
        <v>0.55400000000000005</v>
      </c>
      <c r="O187" s="9">
        <v>1.8836805555555556</v>
      </c>
      <c r="P187" s="11">
        <v>8.0150462962962965E-2</v>
      </c>
      <c r="Q187" s="25"/>
      <c r="R187" s="24"/>
    </row>
    <row r="188" spans="1:24" x14ac:dyDescent="0.25">
      <c r="A188" s="28" t="s">
        <v>28</v>
      </c>
      <c r="B188" s="29">
        <v>2013</v>
      </c>
      <c r="C188" s="34">
        <v>42103</v>
      </c>
      <c r="D188" s="29">
        <v>1810</v>
      </c>
      <c r="E188" s="29">
        <v>5064</v>
      </c>
      <c r="F188" s="28" t="s">
        <v>20</v>
      </c>
      <c r="G188" s="28" t="s">
        <v>33</v>
      </c>
      <c r="H188" s="28" t="s">
        <v>18</v>
      </c>
      <c r="I188" s="29">
        <v>2014</v>
      </c>
      <c r="J188" s="29">
        <v>1500</v>
      </c>
      <c r="K188" s="29">
        <v>150</v>
      </c>
      <c r="L188" s="31">
        <v>0.7</v>
      </c>
      <c r="M188" s="31">
        <v>2.15</v>
      </c>
      <c r="N188" s="32">
        <v>8.0000000000000002E-3</v>
      </c>
      <c r="O188" s="9">
        <v>0.3732638888888889</v>
      </c>
      <c r="P188" s="11">
        <v>1.3888888888888889E-3</v>
      </c>
      <c r="Q188" s="25">
        <f>O187-O188</f>
        <v>1.5104166666666667</v>
      </c>
      <c r="R188" s="24">
        <f>P187-P188</f>
        <v>7.8761574074074081E-2</v>
      </c>
      <c r="S188" s="38">
        <f>Q188/365</f>
        <v>4.1381278538812783E-3</v>
      </c>
      <c r="T188" s="38">
        <f>R188/365</f>
        <v>2.1578513444951803E-4</v>
      </c>
      <c r="U188" s="38">
        <f>T188*0.92</f>
        <v>1.985223236935566E-4</v>
      </c>
      <c r="V188" s="25">
        <f>LOOKUP(H188,'Load Factor Adjustment'!$A$40:$A$46,'Load Factor Adjustment'!$D$40:$D$46)</f>
        <v>0.68571428571428572</v>
      </c>
      <c r="W188" s="38">
        <f>S188*V188</f>
        <v>2.8375733855185909E-3</v>
      </c>
      <c r="X188" s="38">
        <f>U188*V188</f>
        <v>1.3612959338986738E-4</v>
      </c>
    </row>
    <row r="189" spans="1:24" x14ac:dyDescent="0.25">
      <c r="A189" s="28" t="s">
        <v>28</v>
      </c>
      <c r="B189" s="29">
        <v>2014</v>
      </c>
      <c r="C189" s="34">
        <v>42103</v>
      </c>
      <c r="D189" s="29">
        <v>1812</v>
      </c>
      <c r="E189" s="29">
        <v>5059</v>
      </c>
      <c r="F189" s="28" t="s">
        <v>17</v>
      </c>
      <c r="G189" s="28" t="s">
        <v>19</v>
      </c>
      <c r="H189" s="28" t="s">
        <v>18</v>
      </c>
      <c r="I189" s="29">
        <v>1987</v>
      </c>
      <c r="J189" s="29">
        <v>200</v>
      </c>
      <c r="K189" s="29">
        <v>72</v>
      </c>
      <c r="L189" s="31">
        <v>0.7</v>
      </c>
      <c r="M189" s="31">
        <v>12.09</v>
      </c>
      <c r="N189" s="32">
        <v>0.60499999999999998</v>
      </c>
      <c r="O189" s="9">
        <v>0.13433333333333333</v>
      </c>
      <c r="P189" s="11">
        <v>6.7222222222222214E-3</v>
      </c>
      <c r="Q189" s="25"/>
      <c r="R189" s="24"/>
    </row>
    <row r="190" spans="1:24" x14ac:dyDescent="0.25">
      <c r="A190" s="28" t="s">
        <v>28</v>
      </c>
      <c r="B190" s="29">
        <v>2014</v>
      </c>
      <c r="C190" s="34">
        <v>42103</v>
      </c>
      <c r="D190" s="29">
        <v>1812</v>
      </c>
      <c r="E190" s="29">
        <v>5060</v>
      </c>
      <c r="F190" s="28" t="s">
        <v>20</v>
      </c>
      <c r="G190" s="28" t="s">
        <v>33</v>
      </c>
      <c r="H190" s="28" t="s">
        <v>18</v>
      </c>
      <c r="I190" s="29">
        <v>2012</v>
      </c>
      <c r="J190" s="29">
        <v>200</v>
      </c>
      <c r="K190" s="29">
        <v>85</v>
      </c>
      <c r="L190" s="31">
        <v>0.7</v>
      </c>
      <c r="M190" s="31">
        <v>2.14</v>
      </c>
      <c r="N190" s="32">
        <v>8.0000000000000002E-3</v>
      </c>
      <c r="O190" s="9">
        <v>2.8070987654320988E-2</v>
      </c>
      <c r="P190" s="11">
        <v>1.0493827160493826E-4</v>
      </c>
      <c r="Q190" s="25">
        <f>O189-O190</f>
        <v>0.10626234567901234</v>
      </c>
      <c r="R190" s="24">
        <f>P189-P190</f>
        <v>6.6172839506172835E-3</v>
      </c>
      <c r="S190" s="38">
        <f>Q190/365</f>
        <v>2.911297141890749E-4</v>
      </c>
      <c r="T190" s="38">
        <f>R190/365</f>
        <v>1.812954507018434E-5</v>
      </c>
      <c r="U190" s="38">
        <f>T190*0.92</f>
        <v>1.6679181464569595E-5</v>
      </c>
      <c r="V190" s="25">
        <f>LOOKUP(H190,'Load Factor Adjustment'!$A$40:$A$46,'Load Factor Adjustment'!$D$40:$D$46)</f>
        <v>0.68571428571428572</v>
      </c>
      <c r="W190" s="38">
        <f>S190*V190</f>
        <v>1.9963180401536565E-4</v>
      </c>
      <c r="X190" s="38">
        <f>U190*V190</f>
        <v>1.1437153004276294E-5</v>
      </c>
    </row>
    <row r="191" spans="1:24" x14ac:dyDescent="0.25">
      <c r="A191" s="28" t="s">
        <v>16</v>
      </c>
      <c r="B191" s="29">
        <v>2014</v>
      </c>
      <c r="C191" s="34">
        <v>42104</v>
      </c>
      <c r="D191" s="29">
        <v>1629</v>
      </c>
      <c r="E191" s="29">
        <v>4770</v>
      </c>
      <c r="F191" s="28" t="s">
        <v>17</v>
      </c>
      <c r="G191" s="28" t="s">
        <v>19</v>
      </c>
      <c r="H191" s="28" t="s">
        <v>18</v>
      </c>
      <c r="I191" s="29">
        <v>1969</v>
      </c>
      <c r="J191" s="29">
        <v>1875</v>
      </c>
      <c r="K191" s="29">
        <v>82</v>
      </c>
      <c r="L191" s="31">
        <v>0.7</v>
      </c>
      <c r="M191" s="31">
        <v>12.09</v>
      </c>
      <c r="N191" s="32">
        <v>0.60499999999999998</v>
      </c>
      <c r="O191" s="9">
        <v>1.4342881944444446</v>
      </c>
      <c r="P191" s="11">
        <v>7.1773726851851849E-2</v>
      </c>
      <c r="Q191" s="25"/>
      <c r="R191" s="24"/>
    </row>
    <row r="192" spans="1:24" x14ac:dyDescent="0.25">
      <c r="A192" s="28" t="s">
        <v>16</v>
      </c>
      <c r="B192" s="29">
        <v>2014</v>
      </c>
      <c r="C192" s="34">
        <v>42104</v>
      </c>
      <c r="D192" s="29">
        <v>1629</v>
      </c>
      <c r="E192" s="29">
        <v>4771</v>
      </c>
      <c r="F192" s="28" t="s">
        <v>20</v>
      </c>
      <c r="G192" s="28" t="s">
        <v>42</v>
      </c>
      <c r="H192" s="28" t="s">
        <v>18</v>
      </c>
      <c r="I192" s="29">
        <v>2015</v>
      </c>
      <c r="J192" s="29">
        <v>1875</v>
      </c>
      <c r="K192" s="29">
        <v>105</v>
      </c>
      <c r="L192" s="31">
        <v>0.7</v>
      </c>
      <c r="M192" s="31">
        <v>0.26</v>
      </c>
      <c r="N192" s="32">
        <v>8.0000000000000002E-3</v>
      </c>
      <c r="O192" s="9">
        <v>3.9496527777777776E-2</v>
      </c>
      <c r="P192" s="11">
        <v>1.2152777777777778E-3</v>
      </c>
      <c r="Q192" s="25">
        <f>O191-O192</f>
        <v>1.3947916666666669</v>
      </c>
      <c r="R192" s="24">
        <f>P191-P192</f>
        <v>7.0558449074074076E-2</v>
      </c>
      <c r="S192" s="38">
        <f>Q192/365</f>
        <v>3.821347031963471E-3</v>
      </c>
      <c r="T192" s="38">
        <f>R192/365</f>
        <v>1.9331081938102487E-4</v>
      </c>
      <c r="U192" s="38">
        <f>T192*0.92</f>
        <v>1.7784595383054289E-4</v>
      </c>
      <c r="V192" s="25">
        <f>LOOKUP(H192,'Load Factor Adjustment'!$A$40:$A$46,'Load Factor Adjustment'!$D$40:$D$46)</f>
        <v>0.68571428571428572</v>
      </c>
      <c r="W192" s="38">
        <f>S192*V192</f>
        <v>2.6203522504892373E-3</v>
      </c>
      <c r="X192" s="38">
        <f>U192*V192</f>
        <v>1.2195151119808655E-4</v>
      </c>
    </row>
    <row r="193" spans="1:24" x14ac:dyDescent="0.25">
      <c r="A193" s="28" t="s">
        <v>25</v>
      </c>
      <c r="B193" s="29">
        <v>2014</v>
      </c>
      <c r="C193" s="34">
        <v>42107</v>
      </c>
      <c r="D193" s="29">
        <v>1762</v>
      </c>
      <c r="E193" s="29">
        <v>5503</v>
      </c>
      <c r="F193" s="28" t="s">
        <v>17</v>
      </c>
      <c r="G193" s="28" t="s">
        <v>19</v>
      </c>
      <c r="H193" s="28" t="s">
        <v>18</v>
      </c>
      <c r="I193" s="29">
        <v>1976</v>
      </c>
      <c r="J193" s="29">
        <v>1100</v>
      </c>
      <c r="K193" s="29">
        <v>75</v>
      </c>
      <c r="L193" s="31">
        <v>0.7</v>
      </c>
      <c r="M193" s="31">
        <v>12.09</v>
      </c>
      <c r="N193" s="32">
        <v>0.60499999999999998</v>
      </c>
      <c r="O193" s="9">
        <v>0.76961805555555551</v>
      </c>
      <c r="P193" s="11">
        <v>3.8512731481481481E-2</v>
      </c>
      <c r="Q193" s="25"/>
      <c r="R193" s="24"/>
    </row>
    <row r="194" spans="1:24" x14ac:dyDescent="0.25">
      <c r="A194" s="28" t="s">
        <v>25</v>
      </c>
      <c r="B194" s="29">
        <v>2014</v>
      </c>
      <c r="C194" s="34">
        <v>42107</v>
      </c>
      <c r="D194" s="29">
        <v>1762</v>
      </c>
      <c r="E194" s="29">
        <v>5504</v>
      </c>
      <c r="F194" s="28" t="s">
        <v>20</v>
      </c>
      <c r="G194" s="28" t="s">
        <v>42</v>
      </c>
      <c r="H194" s="28" t="s">
        <v>18</v>
      </c>
      <c r="I194" s="29">
        <v>2015</v>
      </c>
      <c r="J194" s="29">
        <v>1100</v>
      </c>
      <c r="K194" s="29">
        <v>85</v>
      </c>
      <c r="L194" s="31">
        <v>0.7</v>
      </c>
      <c r="M194" s="31">
        <v>0.26</v>
      </c>
      <c r="N194" s="32">
        <v>8.0000000000000002E-3</v>
      </c>
      <c r="O194" s="9">
        <v>1.8757716049382717E-2</v>
      </c>
      <c r="P194" s="11">
        <v>5.7716049382716054E-4</v>
      </c>
      <c r="Q194" s="25">
        <f>O193-O194</f>
        <v>0.75086033950617281</v>
      </c>
      <c r="R194" s="24">
        <f>P193-P194</f>
        <v>3.7935570987654321E-2</v>
      </c>
      <c r="S194" s="38">
        <f>Q194/365</f>
        <v>2.057151615085405E-3</v>
      </c>
      <c r="T194" s="38">
        <f>R194/365</f>
        <v>1.0393307119905293E-4</v>
      </c>
      <c r="U194" s="38">
        <f>T194*0.92</f>
        <v>9.5618425503128695E-5</v>
      </c>
      <c r="V194" s="25">
        <f>LOOKUP(H194,'Load Factor Adjustment'!$A$40:$A$46,'Load Factor Adjustment'!$D$40:$D$46)</f>
        <v>0.68571428571428572</v>
      </c>
      <c r="W194" s="38">
        <f>S194*V194</f>
        <v>1.4106182503442778E-3</v>
      </c>
      <c r="X194" s="38">
        <f>U194*V194</f>
        <v>6.5566920345002535E-5</v>
      </c>
    </row>
    <row r="195" spans="1:24" x14ac:dyDescent="0.25">
      <c r="A195" s="28" t="s">
        <v>27</v>
      </c>
      <c r="B195" s="29">
        <v>2014</v>
      </c>
      <c r="C195" s="34">
        <v>42108</v>
      </c>
      <c r="D195" s="29">
        <v>1884</v>
      </c>
      <c r="E195" s="29">
        <v>5065</v>
      </c>
      <c r="F195" s="28" t="s">
        <v>17</v>
      </c>
      <c r="G195" s="28" t="s">
        <v>19</v>
      </c>
      <c r="H195" s="28" t="s">
        <v>18</v>
      </c>
      <c r="I195" s="29">
        <v>1980</v>
      </c>
      <c r="J195" s="29">
        <v>500</v>
      </c>
      <c r="K195" s="29">
        <v>72</v>
      </c>
      <c r="L195" s="31">
        <v>0.7</v>
      </c>
      <c r="M195" s="31">
        <v>12.09</v>
      </c>
      <c r="N195" s="32">
        <v>0.60499999999999998</v>
      </c>
      <c r="O195" s="9">
        <v>0.33583333333333332</v>
      </c>
      <c r="P195" s="11">
        <v>1.6805555555555553E-2</v>
      </c>
      <c r="Q195" s="25"/>
      <c r="R195" s="24"/>
    </row>
    <row r="196" spans="1:24" x14ac:dyDescent="0.25">
      <c r="A196" s="28" t="s">
        <v>27</v>
      </c>
      <c r="B196" s="29">
        <v>2014</v>
      </c>
      <c r="C196" s="34">
        <v>42108</v>
      </c>
      <c r="D196" s="29">
        <v>1884</v>
      </c>
      <c r="E196" s="29">
        <v>5066</v>
      </c>
      <c r="F196" s="28" t="s">
        <v>20</v>
      </c>
      <c r="G196" s="28" t="s">
        <v>33</v>
      </c>
      <c r="H196" s="28" t="s">
        <v>18</v>
      </c>
      <c r="I196" s="29">
        <v>2014</v>
      </c>
      <c r="J196" s="29">
        <v>500</v>
      </c>
      <c r="K196" s="29">
        <v>85</v>
      </c>
      <c r="L196" s="31">
        <v>0.7</v>
      </c>
      <c r="M196" s="31">
        <v>2.14</v>
      </c>
      <c r="N196" s="32">
        <v>8.0000000000000002E-3</v>
      </c>
      <c r="O196" s="9">
        <v>7.0177469135802459E-2</v>
      </c>
      <c r="P196" s="11">
        <v>2.6234567901234563E-4</v>
      </c>
      <c r="Q196" s="25">
        <f>O195-O196</f>
        <v>0.26565586419753084</v>
      </c>
      <c r="R196" s="24">
        <f>P195-P196</f>
        <v>1.6543209876543206E-2</v>
      </c>
      <c r="S196" s="38">
        <f>Q196/365</f>
        <v>7.2782428547268723E-4</v>
      </c>
      <c r="T196" s="38">
        <f>R196/365</f>
        <v>4.5323862675460838E-5</v>
      </c>
      <c r="U196" s="38">
        <f>T196*0.92</f>
        <v>4.169795366142397E-5</v>
      </c>
      <c r="V196" s="25">
        <f>LOOKUP(H196,'Load Factor Adjustment'!$A$40:$A$46,'Load Factor Adjustment'!$D$40:$D$46)</f>
        <v>0.68571428571428572</v>
      </c>
      <c r="W196" s="38">
        <f>S196*V196</f>
        <v>4.990795100384141E-4</v>
      </c>
      <c r="X196" s="38">
        <f>U196*V196</f>
        <v>2.8592882510690722E-5</v>
      </c>
    </row>
    <row r="197" spans="1:24" x14ac:dyDescent="0.25">
      <c r="A197" s="28" t="s">
        <v>27</v>
      </c>
      <c r="B197" s="29">
        <v>2014</v>
      </c>
      <c r="C197" s="34">
        <v>42108</v>
      </c>
      <c r="D197" s="29">
        <v>1897</v>
      </c>
      <c r="E197" s="29">
        <v>5087</v>
      </c>
      <c r="F197" s="28" t="s">
        <v>17</v>
      </c>
      <c r="G197" s="28" t="s">
        <v>32</v>
      </c>
      <c r="H197" s="28" t="s">
        <v>18</v>
      </c>
      <c r="I197" s="29">
        <v>2003</v>
      </c>
      <c r="J197" s="29">
        <v>400</v>
      </c>
      <c r="K197" s="29">
        <v>103</v>
      </c>
      <c r="L197" s="31">
        <v>0.7</v>
      </c>
      <c r="M197" s="31">
        <v>6.54</v>
      </c>
      <c r="N197" s="32">
        <v>0.27400000000000002</v>
      </c>
      <c r="O197" s="9">
        <v>0.20790740740740737</v>
      </c>
      <c r="P197" s="11">
        <v>8.7104938271604943E-3</v>
      </c>
      <c r="Q197" s="25"/>
      <c r="R197" s="24"/>
    </row>
    <row r="198" spans="1:24" x14ac:dyDescent="0.25">
      <c r="A198" s="28" t="s">
        <v>27</v>
      </c>
      <c r="B198" s="29">
        <v>2014</v>
      </c>
      <c r="C198" s="34">
        <v>42108</v>
      </c>
      <c r="D198" s="29">
        <v>1897</v>
      </c>
      <c r="E198" s="29">
        <v>5088</v>
      </c>
      <c r="F198" s="28" t="s">
        <v>20</v>
      </c>
      <c r="G198" s="28" t="s">
        <v>33</v>
      </c>
      <c r="H198" s="28" t="s">
        <v>18</v>
      </c>
      <c r="I198" s="29">
        <v>2014</v>
      </c>
      <c r="J198" s="29">
        <v>400</v>
      </c>
      <c r="K198" s="29">
        <v>108</v>
      </c>
      <c r="L198" s="31">
        <v>0.7</v>
      </c>
      <c r="M198" s="31">
        <v>2.15</v>
      </c>
      <c r="N198" s="32">
        <v>8.0000000000000002E-3</v>
      </c>
      <c r="O198" s="9">
        <v>7.1666666666666656E-2</v>
      </c>
      <c r="P198" s="11">
        <v>2.6666666666666668E-4</v>
      </c>
      <c r="Q198" s="25">
        <f>O197-O198</f>
        <v>0.13624074074074072</v>
      </c>
      <c r="R198" s="24">
        <f>P197-P198</f>
        <v>8.4438271604938275E-3</v>
      </c>
      <c r="S198" s="38">
        <f>Q198/365</f>
        <v>3.7326230339928965E-4</v>
      </c>
      <c r="T198" s="38">
        <f>R198/365</f>
        <v>2.3133773042448844E-5</v>
      </c>
      <c r="U198" s="38">
        <f>T198*0.92</f>
        <v>2.1283071199052936E-5</v>
      </c>
      <c r="V198" s="25">
        <f>LOOKUP(H198,'Load Factor Adjustment'!$A$40:$A$46,'Load Factor Adjustment'!$D$40:$D$46)</f>
        <v>0.68571428571428572</v>
      </c>
      <c r="W198" s="38">
        <f>S198*V198</f>
        <v>2.5595129375951289E-4</v>
      </c>
      <c r="X198" s="38">
        <f>U198*V198</f>
        <v>1.4594105965064871E-5</v>
      </c>
    </row>
    <row r="199" spans="1:24" x14ac:dyDescent="0.25">
      <c r="A199" s="28" t="s">
        <v>27</v>
      </c>
      <c r="B199" s="29">
        <v>2012</v>
      </c>
      <c r="C199" s="34">
        <v>42109</v>
      </c>
      <c r="D199" s="29">
        <v>1659</v>
      </c>
      <c r="E199" s="29">
        <v>4854</v>
      </c>
      <c r="F199" s="28" t="s">
        <v>17</v>
      </c>
      <c r="G199" s="28" t="s">
        <v>19</v>
      </c>
      <c r="H199" s="28" t="s">
        <v>18</v>
      </c>
      <c r="I199" s="29">
        <v>1973</v>
      </c>
      <c r="J199" s="29">
        <v>500</v>
      </c>
      <c r="K199" s="29">
        <v>180</v>
      </c>
      <c r="L199" s="31">
        <v>0.7</v>
      </c>
      <c r="M199" s="31">
        <v>11.16</v>
      </c>
      <c r="N199" s="32">
        <v>0.39600000000000002</v>
      </c>
      <c r="O199" s="9">
        <v>0.77500000000000002</v>
      </c>
      <c r="P199" s="11">
        <v>2.75E-2</v>
      </c>
      <c r="Q199" s="25"/>
      <c r="R199" s="24"/>
    </row>
    <row r="200" spans="1:24" x14ac:dyDescent="0.25">
      <c r="A200" s="28" t="s">
        <v>27</v>
      </c>
      <c r="B200" s="29">
        <v>2012</v>
      </c>
      <c r="C200" s="34">
        <v>42109</v>
      </c>
      <c r="D200" s="29">
        <v>1659</v>
      </c>
      <c r="E200" s="29">
        <v>4855</v>
      </c>
      <c r="F200" s="28" t="s">
        <v>20</v>
      </c>
      <c r="G200" s="28" t="s">
        <v>42</v>
      </c>
      <c r="H200" s="28" t="s">
        <v>18</v>
      </c>
      <c r="I200" s="29">
        <v>2015</v>
      </c>
      <c r="J200" s="29">
        <v>500</v>
      </c>
      <c r="K200" s="29">
        <v>195</v>
      </c>
      <c r="L200" s="31">
        <v>0.7</v>
      </c>
      <c r="M200" s="31">
        <v>0.26</v>
      </c>
      <c r="N200" s="32">
        <v>8.0000000000000002E-3</v>
      </c>
      <c r="O200" s="9">
        <v>1.9560185185185184E-2</v>
      </c>
      <c r="P200" s="11">
        <v>6.018518518518519E-4</v>
      </c>
      <c r="Q200" s="25">
        <f>O199-O200</f>
        <v>0.75543981481481481</v>
      </c>
      <c r="R200" s="24">
        <f>P199-P200</f>
        <v>2.6898148148148147E-2</v>
      </c>
      <c r="S200" s="38">
        <f>Q200/365</f>
        <v>2.0696981227803146E-3</v>
      </c>
      <c r="T200" s="38">
        <f>R200/365</f>
        <v>7.3693556570268891E-5</v>
      </c>
      <c r="U200" s="38">
        <f>T200*0.92</f>
        <v>6.7798072044647378E-5</v>
      </c>
      <c r="V200" s="25">
        <f>LOOKUP(H200,'Load Factor Adjustment'!$A$40:$A$46,'Load Factor Adjustment'!$D$40:$D$46)</f>
        <v>0.68571428571428572</v>
      </c>
      <c r="W200" s="38">
        <f>S200*V200</f>
        <v>1.4192215699065014E-3</v>
      </c>
      <c r="X200" s="38">
        <f>U200*V200</f>
        <v>4.6490106544901059E-5</v>
      </c>
    </row>
    <row r="201" spans="1:24" x14ac:dyDescent="0.25">
      <c r="A201" s="28" t="s">
        <v>23</v>
      </c>
      <c r="B201" s="29">
        <v>2014</v>
      </c>
      <c r="C201" s="34">
        <v>42109</v>
      </c>
      <c r="D201" s="29">
        <v>1850</v>
      </c>
      <c r="E201" s="29">
        <v>5015</v>
      </c>
      <c r="F201" s="28" t="s">
        <v>17</v>
      </c>
      <c r="G201" s="28" t="s">
        <v>19</v>
      </c>
      <c r="H201" s="28" t="s">
        <v>18</v>
      </c>
      <c r="I201" s="29">
        <v>1961</v>
      </c>
      <c r="J201" s="29">
        <v>500</v>
      </c>
      <c r="K201" s="29">
        <v>60</v>
      </c>
      <c r="L201" s="31">
        <v>0.7</v>
      </c>
      <c r="M201" s="31">
        <v>12.09</v>
      </c>
      <c r="N201" s="32">
        <v>0.60499999999999998</v>
      </c>
      <c r="O201" s="9">
        <v>0.27986111111111106</v>
      </c>
      <c r="P201" s="11">
        <v>1.4004629629629629E-2</v>
      </c>
      <c r="Q201" s="25"/>
      <c r="R201" s="24"/>
    </row>
    <row r="202" spans="1:24" x14ac:dyDescent="0.25">
      <c r="A202" s="28" t="s">
        <v>23</v>
      </c>
      <c r="B202" s="29">
        <v>2014</v>
      </c>
      <c r="C202" s="34">
        <v>42109</v>
      </c>
      <c r="D202" s="29">
        <v>1850</v>
      </c>
      <c r="E202" s="29">
        <v>5016</v>
      </c>
      <c r="F202" s="28" t="s">
        <v>20</v>
      </c>
      <c r="G202" s="28" t="s">
        <v>42</v>
      </c>
      <c r="H202" s="28" t="s">
        <v>18</v>
      </c>
      <c r="I202" s="29">
        <v>2014</v>
      </c>
      <c r="J202" s="29">
        <v>500</v>
      </c>
      <c r="K202" s="29">
        <v>71</v>
      </c>
      <c r="L202" s="31">
        <v>0.7</v>
      </c>
      <c r="M202" s="31">
        <v>2.74</v>
      </c>
      <c r="N202" s="32">
        <v>8.0000000000000002E-3</v>
      </c>
      <c r="O202" s="9">
        <v>7.5054012345679016E-2</v>
      </c>
      <c r="P202" s="11">
        <v>2.1913580246913579E-4</v>
      </c>
      <c r="Q202" s="25">
        <f>O201-O202</f>
        <v>0.20480709876543204</v>
      </c>
      <c r="R202" s="24">
        <f>P201-P202</f>
        <v>1.3785493827160494E-2</v>
      </c>
      <c r="S202" s="38">
        <f>Q202/365</f>
        <v>5.6111533908337547E-4</v>
      </c>
      <c r="T202" s="38">
        <f>R202/365</f>
        <v>3.7768476238795871E-5</v>
      </c>
      <c r="U202" s="38">
        <f>T202*0.92</f>
        <v>3.4746998139692205E-5</v>
      </c>
      <c r="V202" s="25">
        <f>LOOKUP(H202,'Load Factor Adjustment'!$A$40:$A$46,'Load Factor Adjustment'!$D$40:$D$46)</f>
        <v>0.68571428571428572</v>
      </c>
      <c r="W202" s="38">
        <f>S202*V202</f>
        <v>3.8476480394288606E-4</v>
      </c>
      <c r="X202" s="38">
        <f>U202*V202</f>
        <v>2.3826513010074656E-5</v>
      </c>
    </row>
    <row r="203" spans="1:24" x14ac:dyDescent="0.25">
      <c r="A203" s="28" t="s">
        <v>27</v>
      </c>
      <c r="B203" s="29">
        <v>2014</v>
      </c>
      <c r="C203" s="34">
        <v>42109</v>
      </c>
      <c r="D203" s="29">
        <v>1885</v>
      </c>
      <c r="E203" s="29">
        <v>5089</v>
      </c>
      <c r="F203" s="28" t="s">
        <v>17</v>
      </c>
      <c r="G203" s="28" t="s">
        <v>19</v>
      </c>
      <c r="H203" s="28" t="s">
        <v>18</v>
      </c>
      <c r="I203" s="29">
        <v>1987</v>
      </c>
      <c r="J203" s="29">
        <v>500</v>
      </c>
      <c r="K203" s="29">
        <v>88</v>
      </c>
      <c r="L203" s="31">
        <v>0.7</v>
      </c>
      <c r="M203" s="31">
        <v>12.09</v>
      </c>
      <c r="N203" s="32">
        <v>0.60499999999999998</v>
      </c>
      <c r="O203" s="9">
        <v>0.41046296296296297</v>
      </c>
      <c r="P203" s="11">
        <v>2.0540123456790123E-2</v>
      </c>
      <c r="Q203" s="25"/>
      <c r="R203" s="24"/>
    </row>
    <row r="204" spans="1:24" x14ac:dyDescent="0.25">
      <c r="A204" s="28" t="s">
        <v>27</v>
      </c>
      <c r="B204" s="29">
        <v>2014</v>
      </c>
      <c r="C204" s="34">
        <v>42109</v>
      </c>
      <c r="D204" s="29">
        <v>1885</v>
      </c>
      <c r="E204" s="29">
        <v>5090</v>
      </c>
      <c r="F204" s="28" t="s">
        <v>20</v>
      </c>
      <c r="G204" s="28" t="s">
        <v>33</v>
      </c>
      <c r="H204" s="28" t="s">
        <v>18</v>
      </c>
      <c r="I204" s="29">
        <v>2012</v>
      </c>
      <c r="J204" s="29">
        <v>500</v>
      </c>
      <c r="K204" s="29">
        <v>102</v>
      </c>
      <c r="L204" s="31">
        <v>0.7</v>
      </c>
      <c r="M204" s="31">
        <v>2.15</v>
      </c>
      <c r="N204" s="32">
        <v>8.0000000000000002E-3</v>
      </c>
      <c r="O204" s="9">
        <v>8.4606481481481477E-2</v>
      </c>
      <c r="P204" s="11">
        <v>3.1481481481481475E-4</v>
      </c>
      <c r="Q204" s="25">
        <f>O203-O204</f>
        <v>0.3258564814814815</v>
      </c>
      <c r="R204" s="24">
        <f>P203-P204</f>
        <v>2.0225308641975307E-2</v>
      </c>
      <c r="S204" s="38">
        <f>Q204/365</f>
        <v>8.9275748351090817E-4</v>
      </c>
      <c r="T204" s="38">
        <f>R204/365</f>
        <v>5.5411804498562483E-5</v>
      </c>
      <c r="U204" s="38">
        <f>T204*0.92</f>
        <v>5.0978860138677486E-5</v>
      </c>
      <c r="V204" s="25">
        <f>LOOKUP(H204,'Load Factor Adjustment'!$A$40:$A$46,'Load Factor Adjustment'!$D$40:$D$46)</f>
        <v>0.68571428571428572</v>
      </c>
      <c r="W204" s="38">
        <f>S204*V204</f>
        <v>6.1217656012176557E-4</v>
      </c>
      <c r="X204" s="38">
        <f>U204*V204</f>
        <v>3.4956932666521707E-5</v>
      </c>
    </row>
    <row r="205" spans="1:24" x14ac:dyDescent="0.25">
      <c r="A205" s="28" t="s">
        <v>16</v>
      </c>
      <c r="B205" s="29">
        <v>2014</v>
      </c>
      <c r="C205" s="34">
        <v>42110</v>
      </c>
      <c r="D205" s="29">
        <v>1628</v>
      </c>
      <c r="E205" s="29">
        <v>4772</v>
      </c>
      <c r="F205" s="28" t="s">
        <v>17</v>
      </c>
      <c r="G205" s="28" t="s">
        <v>19</v>
      </c>
      <c r="H205" s="28" t="s">
        <v>18</v>
      </c>
      <c r="I205" s="29">
        <v>1994</v>
      </c>
      <c r="J205" s="29">
        <v>1460</v>
      </c>
      <c r="K205" s="29">
        <v>98</v>
      </c>
      <c r="L205" s="31">
        <v>0.7</v>
      </c>
      <c r="M205" s="31">
        <v>8.14</v>
      </c>
      <c r="N205" s="32">
        <v>0.497</v>
      </c>
      <c r="O205" s="9">
        <v>0.8986660493827161</v>
      </c>
      <c r="P205" s="11">
        <v>5.4869413580246905E-2</v>
      </c>
      <c r="Q205" s="25"/>
      <c r="R205" s="24"/>
    </row>
    <row r="206" spans="1:24" x14ac:dyDescent="0.25">
      <c r="A206" s="28" t="s">
        <v>16</v>
      </c>
      <c r="B206" s="29">
        <v>2014</v>
      </c>
      <c r="C206" s="34">
        <v>42110</v>
      </c>
      <c r="D206" s="29">
        <v>1628</v>
      </c>
      <c r="E206" s="29">
        <v>4773</v>
      </c>
      <c r="F206" s="28" t="s">
        <v>20</v>
      </c>
      <c r="G206" s="28" t="s">
        <v>33</v>
      </c>
      <c r="H206" s="28" t="s">
        <v>18</v>
      </c>
      <c r="I206" s="29">
        <v>2014</v>
      </c>
      <c r="J206" s="29">
        <v>1460</v>
      </c>
      <c r="K206" s="29">
        <v>130</v>
      </c>
      <c r="L206" s="31">
        <v>0.7</v>
      </c>
      <c r="M206" s="31">
        <v>2.15</v>
      </c>
      <c r="N206" s="32">
        <v>8.0000000000000002E-3</v>
      </c>
      <c r="O206" s="9">
        <v>0.3148688271604938</v>
      </c>
      <c r="P206" s="11">
        <v>1.1716049382716049E-3</v>
      </c>
      <c r="Q206" s="25">
        <f>O205-O206</f>
        <v>0.5837972222222223</v>
      </c>
      <c r="R206" s="24">
        <f>P205-P206</f>
        <v>5.3697808641975299E-2</v>
      </c>
      <c r="S206" s="38">
        <f>Q206/365</f>
        <v>1.5994444444444446E-3</v>
      </c>
      <c r="T206" s="38">
        <f>R206/365</f>
        <v>1.4711728395061725E-4</v>
      </c>
      <c r="U206" s="38">
        <f>T206*0.92</f>
        <v>1.3534790123456787E-4</v>
      </c>
      <c r="V206" s="25">
        <f>LOOKUP(H206,'Load Factor Adjustment'!$A$40:$A$46,'Load Factor Adjustment'!$D$40:$D$46)</f>
        <v>0.68571428571428572</v>
      </c>
      <c r="W206" s="38">
        <f>S206*V206</f>
        <v>1.0967619047619049E-3</v>
      </c>
      <c r="X206" s="38">
        <f>U206*V206</f>
        <v>9.2809989417989391E-5</v>
      </c>
    </row>
    <row r="207" spans="1:24" x14ac:dyDescent="0.25">
      <c r="A207" s="28" t="s">
        <v>29</v>
      </c>
      <c r="B207" s="29">
        <v>2014</v>
      </c>
      <c r="C207" s="34">
        <v>42114</v>
      </c>
      <c r="D207" s="29">
        <v>1606</v>
      </c>
      <c r="E207" s="29">
        <v>4912</v>
      </c>
      <c r="F207" s="28" t="s">
        <v>17</v>
      </c>
      <c r="G207" s="28" t="s">
        <v>32</v>
      </c>
      <c r="H207" s="28" t="s">
        <v>18</v>
      </c>
      <c r="I207" s="29">
        <v>1997</v>
      </c>
      <c r="J207" s="29">
        <v>1000</v>
      </c>
      <c r="K207" s="29">
        <v>99</v>
      </c>
      <c r="L207" s="31">
        <v>0.7</v>
      </c>
      <c r="M207" s="31">
        <v>6.54</v>
      </c>
      <c r="N207" s="32">
        <v>0.52200000000000002</v>
      </c>
      <c r="O207" s="9">
        <v>0.49958333333333332</v>
      </c>
      <c r="P207" s="11">
        <v>3.9875000000000001E-2</v>
      </c>
      <c r="Q207" s="25"/>
      <c r="R207" s="24"/>
    </row>
    <row r="208" spans="1:24" x14ac:dyDescent="0.25">
      <c r="A208" s="28" t="s">
        <v>29</v>
      </c>
      <c r="B208" s="29">
        <v>2014</v>
      </c>
      <c r="C208" s="34">
        <v>42114</v>
      </c>
      <c r="D208" s="29">
        <v>1606</v>
      </c>
      <c r="E208" s="29">
        <v>4913</v>
      </c>
      <c r="F208" s="28" t="s">
        <v>20</v>
      </c>
      <c r="G208" s="28" t="s">
        <v>33</v>
      </c>
      <c r="H208" s="28" t="s">
        <v>18</v>
      </c>
      <c r="I208" s="29">
        <v>2013</v>
      </c>
      <c r="J208" s="29">
        <v>1000</v>
      </c>
      <c r="K208" s="29">
        <v>115</v>
      </c>
      <c r="L208" s="31">
        <v>0.7</v>
      </c>
      <c r="M208" s="31">
        <v>2.15</v>
      </c>
      <c r="N208" s="32">
        <v>8.0000000000000002E-3</v>
      </c>
      <c r="O208" s="9">
        <v>0.19077932098765432</v>
      </c>
      <c r="P208" s="11">
        <v>7.0987654320987651E-4</v>
      </c>
      <c r="Q208" s="25">
        <f>O207-O208</f>
        <v>0.308804012345679</v>
      </c>
      <c r="R208" s="24">
        <f>P207-P208</f>
        <v>3.9165123456790123E-2</v>
      </c>
      <c r="S208" s="38">
        <f>Q208/365</f>
        <v>8.4603838998816168E-4</v>
      </c>
      <c r="T208" s="38">
        <f>R208/365</f>
        <v>1.0730170810079486E-4</v>
      </c>
      <c r="U208" s="38">
        <f>T208*0.92</f>
        <v>9.8717571452731269E-5</v>
      </c>
      <c r="V208" s="25">
        <f>LOOKUP(H208,'Load Factor Adjustment'!$A$40:$A$46,'Load Factor Adjustment'!$D$40:$D$46)</f>
        <v>0.68571428571428572</v>
      </c>
      <c r="W208" s="38">
        <f>S208*V208</f>
        <v>5.8014061027759662E-4</v>
      </c>
      <c r="X208" s="38">
        <f>U208*V208</f>
        <v>6.7692048996158586E-5</v>
      </c>
    </row>
    <row r="209" spans="1:24" x14ac:dyDescent="0.25">
      <c r="A209" s="28" t="s">
        <v>29</v>
      </c>
      <c r="B209" s="29">
        <v>2014</v>
      </c>
      <c r="C209" s="34">
        <v>42114</v>
      </c>
      <c r="D209" s="29">
        <v>1607</v>
      </c>
      <c r="E209" s="29">
        <v>4910</v>
      </c>
      <c r="F209" s="28" t="s">
        <v>17</v>
      </c>
      <c r="G209" s="28" t="s">
        <v>32</v>
      </c>
      <c r="H209" s="28" t="s">
        <v>18</v>
      </c>
      <c r="I209" s="29">
        <v>1997</v>
      </c>
      <c r="J209" s="29">
        <v>1000</v>
      </c>
      <c r="K209" s="29">
        <v>114</v>
      </c>
      <c r="L209" s="31">
        <v>0.7</v>
      </c>
      <c r="M209" s="31">
        <v>6.54</v>
      </c>
      <c r="N209" s="32">
        <v>0.27400000000000002</v>
      </c>
      <c r="O209" s="9">
        <v>0.57527777777777767</v>
      </c>
      <c r="P209" s="11">
        <v>2.410185185185185E-2</v>
      </c>
      <c r="Q209" s="25"/>
      <c r="R209" s="24"/>
    </row>
    <row r="210" spans="1:24" x14ac:dyDescent="0.25">
      <c r="A210" s="28" t="s">
        <v>29</v>
      </c>
      <c r="B210" s="29">
        <v>2014</v>
      </c>
      <c r="C210" s="34">
        <v>42114</v>
      </c>
      <c r="D210" s="29">
        <v>1607</v>
      </c>
      <c r="E210" s="29">
        <v>4911</v>
      </c>
      <c r="F210" s="28" t="s">
        <v>20</v>
      </c>
      <c r="G210" s="28" t="s">
        <v>33</v>
      </c>
      <c r="H210" s="28" t="s">
        <v>18</v>
      </c>
      <c r="I210" s="29">
        <v>2013</v>
      </c>
      <c r="J210" s="29">
        <v>1000</v>
      </c>
      <c r="K210" s="29">
        <v>115</v>
      </c>
      <c r="L210" s="31">
        <v>0.7</v>
      </c>
      <c r="M210" s="31">
        <v>2.15</v>
      </c>
      <c r="N210" s="32">
        <v>8.0000000000000002E-3</v>
      </c>
      <c r="O210" s="9">
        <v>0.19077932098765432</v>
      </c>
      <c r="P210" s="11">
        <v>7.0987654320987651E-4</v>
      </c>
      <c r="Q210" s="25">
        <f>O209-O210</f>
        <v>0.38449845679012334</v>
      </c>
      <c r="R210" s="24">
        <f>P209-P210</f>
        <v>2.3391975308641972E-2</v>
      </c>
      <c r="S210" s="38">
        <f>Q210/365</f>
        <v>1.0534204295619817E-3</v>
      </c>
      <c r="T210" s="38">
        <f>R210/365</f>
        <v>6.4087603585320476E-5</v>
      </c>
      <c r="U210" s="38">
        <f>T210*0.92</f>
        <v>5.8960595298494843E-5</v>
      </c>
      <c r="V210" s="25">
        <f>LOOKUP(H210,'Load Factor Adjustment'!$A$40:$A$46,'Load Factor Adjustment'!$D$40:$D$46)</f>
        <v>0.68571428571428572</v>
      </c>
      <c r="W210" s="38">
        <f>S210*V210</f>
        <v>7.2234543741393027E-4</v>
      </c>
      <c r="X210" s="38">
        <f>U210*V210</f>
        <v>4.0430122490396465E-5</v>
      </c>
    </row>
    <row r="211" spans="1:24" x14ac:dyDescent="0.25">
      <c r="A211" s="28" t="s">
        <v>27</v>
      </c>
      <c r="B211" s="29">
        <v>2014</v>
      </c>
      <c r="C211" s="34">
        <v>42114</v>
      </c>
      <c r="D211" s="29">
        <v>1651</v>
      </c>
      <c r="E211" s="29">
        <v>4828</v>
      </c>
      <c r="F211" s="28" t="s">
        <v>17</v>
      </c>
      <c r="G211" s="28" t="s">
        <v>19</v>
      </c>
      <c r="H211" s="28" t="s">
        <v>18</v>
      </c>
      <c r="I211" s="29">
        <v>1965</v>
      </c>
      <c r="J211" s="29">
        <v>600</v>
      </c>
      <c r="K211" s="29">
        <v>145</v>
      </c>
      <c r="L211" s="31">
        <v>0.7</v>
      </c>
      <c r="M211" s="31">
        <v>13.02</v>
      </c>
      <c r="N211" s="32">
        <v>0.55400000000000005</v>
      </c>
      <c r="O211" s="9">
        <v>0.87402777777777774</v>
      </c>
      <c r="P211" s="11">
        <v>3.7189814814814821E-2</v>
      </c>
      <c r="Q211" s="25"/>
      <c r="R211" s="24"/>
    </row>
    <row r="212" spans="1:24" x14ac:dyDescent="0.25">
      <c r="A212" s="28" t="s">
        <v>27</v>
      </c>
      <c r="B212" s="29">
        <v>2014</v>
      </c>
      <c r="C212" s="34">
        <v>42114</v>
      </c>
      <c r="D212" s="29">
        <v>1651</v>
      </c>
      <c r="E212" s="29">
        <v>4829</v>
      </c>
      <c r="F212" s="28" t="s">
        <v>20</v>
      </c>
      <c r="G212" s="28" t="s">
        <v>21</v>
      </c>
      <c r="H212" s="28" t="s">
        <v>18</v>
      </c>
      <c r="I212" s="29">
        <v>2014</v>
      </c>
      <c r="J212" s="29">
        <v>600</v>
      </c>
      <c r="K212" s="29">
        <v>108</v>
      </c>
      <c r="L212" s="31">
        <v>0.7</v>
      </c>
      <c r="M212" s="31">
        <v>2.3199999999999998</v>
      </c>
      <c r="N212" s="32">
        <v>0.112</v>
      </c>
      <c r="O212" s="9">
        <v>0.11599999999999999</v>
      </c>
      <c r="P212" s="11">
        <v>5.5999999999999999E-3</v>
      </c>
      <c r="Q212" s="25">
        <f>O211-O212</f>
        <v>0.75802777777777774</v>
      </c>
      <c r="R212" s="24">
        <f>P211-P212</f>
        <v>3.1589814814814821E-2</v>
      </c>
      <c r="S212" s="38">
        <f>Q212/365</f>
        <v>2.0767884322678842E-3</v>
      </c>
      <c r="T212" s="38">
        <f>R212/365</f>
        <v>8.6547437848807731E-5</v>
      </c>
      <c r="U212" s="38">
        <f>T212*0.92</f>
        <v>7.9623642820903122E-5</v>
      </c>
      <c r="V212" s="25">
        <f>LOOKUP(H212,'Load Factor Adjustment'!$A$40:$A$46,'Load Factor Adjustment'!$D$40:$D$46)</f>
        <v>0.68571428571428572</v>
      </c>
      <c r="W212" s="38">
        <f>S212*V212</f>
        <v>1.4240834964122635E-3</v>
      </c>
      <c r="X212" s="38">
        <f>U212*V212</f>
        <v>5.4599069362904997E-5</v>
      </c>
    </row>
    <row r="213" spans="1:24" x14ac:dyDescent="0.25">
      <c r="A213" s="28" t="s">
        <v>23</v>
      </c>
      <c r="B213" s="29">
        <v>2014</v>
      </c>
      <c r="C213" s="34">
        <v>42114</v>
      </c>
      <c r="D213" s="29">
        <v>1746</v>
      </c>
      <c r="E213" s="29">
        <v>5025</v>
      </c>
      <c r="F213" s="28" t="s">
        <v>17</v>
      </c>
      <c r="G213" s="28" t="s">
        <v>19</v>
      </c>
      <c r="H213" s="28" t="s">
        <v>18</v>
      </c>
      <c r="I213" s="29">
        <v>1975</v>
      </c>
      <c r="J213" s="29">
        <v>800</v>
      </c>
      <c r="K213" s="29">
        <v>67</v>
      </c>
      <c r="L213" s="31">
        <v>0.7</v>
      </c>
      <c r="M213" s="31">
        <v>12.09</v>
      </c>
      <c r="N213" s="32">
        <v>0.60499999999999998</v>
      </c>
      <c r="O213" s="9">
        <v>0.50001851851851853</v>
      </c>
      <c r="P213" s="11">
        <v>2.5021604938271602E-2</v>
      </c>
      <c r="Q213" s="25"/>
      <c r="R213" s="24"/>
    </row>
    <row r="214" spans="1:24" x14ac:dyDescent="0.25">
      <c r="A214" s="28" t="s">
        <v>23</v>
      </c>
      <c r="B214" s="29">
        <v>2014</v>
      </c>
      <c r="C214" s="34">
        <v>42114</v>
      </c>
      <c r="D214" s="29">
        <v>1746</v>
      </c>
      <c r="E214" s="29">
        <v>5026</v>
      </c>
      <c r="F214" s="28" t="s">
        <v>20</v>
      </c>
      <c r="G214" s="28" t="s">
        <v>31</v>
      </c>
      <c r="H214" s="28" t="s">
        <v>18</v>
      </c>
      <c r="I214" s="29">
        <v>2014</v>
      </c>
      <c r="J214" s="29">
        <v>800</v>
      </c>
      <c r="K214" s="29">
        <v>80</v>
      </c>
      <c r="L214" s="31">
        <v>0.7</v>
      </c>
      <c r="M214" s="31">
        <v>2.74</v>
      </c>
      <c r="N214" s="32">
        <v>8.0000000000000002E-3</v>
      </c>
      <c r="O214" s="9">
        <v>0.13530864197530862</v>
      </c>
      <c r="P214" s="11">
        <v>3.9506172839506171E-4</v>
      </c>
      <c r="Q214" s="25">
        <f>O213-O214</f>
        <v>0.36470987654320991</v>
      </c>
      <c r="R214" s="24">
        <f>P213-P214</f>
        <v>2.462654320987654E-2</v>
      </c>
      <c r="S214" s="38">
        <f>Q214/365</f>
        <v>9.9920514121427375E-4</v>
      </c>
      <c r="T214" s="38">
        <f>R214/365</f>
        <v>6.7469981396922035E-5</v>
      </c>
      <c r="U214" s="38">
        <f>T214*0.92</f>
        <v>6.2072382885168271E-5</v>
      </c>
      <c r="V214" s="25">
        <f>LOOKUP(H214,'Load Factor Adjustment'!$A$40:$A$46,'Load Factor Adjustment'!$D$40:$D$46)</f>
        <v>0.68571428571428572</v>
      </c>
      <c r="W214" s="38">
        <f>S214*V214</f>
        <v>6.8516923968978767E-4</v>
      </c>
      <c r="X214" s="38">
        <f>U214*V214</f>
        <v>4.2563919692686813E-5</v>
      </c>
    </row>
    <row r="215" spans="1:24" x14ac:dyDescent="0.25">
      <c r="A215" s="28" t="s">
        <v>29</v>
      </c>
      <c r="B215" s="29">
        <v>2014</v>
      </c>
      <c r="C215" s="34">
        <v>42115</v>
      </c>
      <c r="D215" s="29">
        <v>1605</v>
      </c>
      <c r="E215" s="29">
        <v>4914</v>
      </c>
      <c r="F215" s="28" t="s">
        <v>17</v>
      </c>
      <c r="G215" s="28" t="s">
        <v>32</v>
      </c>
      <c r="H215" s="28" t="s">
        <v>18</v>
      </c>
      <c r="I215" s="29">
        <v>1998</v>
      </c>
      <c r="J215" s="29">
        <v>1000</v>
      </c>
      <c r="K215" s="29">
        <v>114</v>
      </c>
      <c r="L215" s="31">
        <v>0.7</v>
      </c>
      <c r="M215" s="31">
        <v>6.54</v>
      </c>
      <c r="N215" s="32">
        <v>0.27400000000000002</v>
      </c>
      <c r="O215" s="9">
        <v>0.57527777777777767</v>
      </c>
      <c r="P215" s="11">
        <v>2.410185185185185E-2</v>
      </c>
      <c r="Q215" s="25"/>
      <c r="R215" s="24"/>
    </row>
    <row r="216" spans="1:24" x14ac:dyDescent="0.25">
      <c r="A216" s="28" t="s">
        <v>29</v>
      </c>
      <c r="B216" s="29">
        <v>2014</v>
      </c>
      <c r="C216" s="34">
        <v>42115</v>
      </c>
      <c r="D216" s="29">
        <v>1605</v>
      </c>
      <c r="E216" s="29">
        <v>4915</v>
      </c>
      <c r="F216" s="28" t="s">
        <v>20</v>
      </c>
      <c r="G216" s="28" t="s">
        <v>33</v>
      </c>
      <c r="H216" s="28" t="s">
        <v>18</v>
      </c>
      <c r="I216" s="29">
        <v>2013</v>
      </c>
      <c r="J216" s="29">
        <v>1000</v>
      </c>
      <c r="K216" s="29">
        <v>115</v>
      </c>
      <c r="L216" s="31">
        <v>0.7</v>
      </c>
      <c r="M216" s="31">
        <v>2.15</v>
      </c>
      <c r="N216" s="32">
        <v>8.0000000000000002E-3</v>
      </c>
      <c r="O216" s="9">
        <v>0.19077932098765432</v>
      </c>
      <c r="P216" s="11">
        <v>7.0987654320987651E-4</v>
      </c>
      <c r="Q216" s="25">
        <f>O215-O216</f>
        <v>0.38449845679012334</v>
      </c>
      <c r="R216" s="24">
        <f>P215-P216</f>
        <v>2.3391975308641972E-2</v>
      </c>
      <c r="S216" s="38">
        <f>Q216/365</f>
        <v>1.0534204295619817E-3</v>
      </c>
      <c r="T216" s="38">
        <f>R216/365</f>
        <v>6.4087603585320476E-5</v>
      </c>
      <c r="U216" s="38">
        <f>T216*0.92</f>
        <v>5.8960595298494843E-5</v>
      </c>
      <c r="V216" s="25">
        <f>LOOKUP(H216,'Load Factor Adjustment'!$A$40:$A$46,'Load Factor Adjustment'!$D$40:$D$46)</f>
        <v>0.68571428571428572</v>
      </c>
      <c r="W216" s="38">
        <f>S216*V216</f>
        <v>7.2234543741393027E-4</v>
      </c>
      <c r="X216" s="38">
        <f>U216*V216</f>
        <v>4.0430122490396465E-5</v>
      </c>
    </row>
    <row r="217" spans="1:24" x14ac:dyDescent="0.25">
      <c r="A217" s="28" t="s">
        <v>29</v>
      </c>
      <c r="B217" s="29">
        <v>2014</v>
      </c>
      <c r="C217" s="34">
        <v>42118</v>
      </c>
      <c r="D217" s="29">
        <v>1604</v>
      </c>
      <c r="E217" s="29">
        <v>4916</v>
      </c>
      <c r="F217" s="28" t="s">
        <v>17</v>
      </c>
      <c r="G217" s="28" t="s">
        <v>32</v>
      </c>
      <c r="H217" s="28" t="s">
        <v>18</v>
      </c>
      <c r="I217" s="29">
        <v>1997</v>
      </c>
      <c r="J217" s="29">
        <v>1000</v>
      </c>
      <c r="K217" s="29">
        <v>114</v>
      </c>
      <c r="L217" s="31">
        <v>0.7</v>
      </c>
      <c r="M217" s="31">
        <v>6.54</v>
      </c>
      <c r="N217" s="32">
        <v>0.27400000000000002</v>
      </c>
      <c r="O217" s="9">
        <v>0.57527777777777767</v>
      </c>
      <c r="P217" s="11">
        <v>2.410185185185185E-2</v>
      </c>
      <c r="Q217" s="25"/>
      <c r="R217" s="24"/>
    </row>
    <row r="218" spans="1:24" x14ac:dyDescent="0.25">
      <c r="A218" s="28" t="s">
        <v>29</v>
      </c>
      <c r="B218" s="29">
        <v>2014</v>
      </c>
      <c r="C218" s="34">
        <v>42118</v>
      </c>
      <c r="D218" s="29">
        <v>1604</v>
      </c>
      <c r="E218" s="29">
        <v>4917</v>
      </c>
      <c r="F218" s="28" t="s">
        <v>20</v>
      </c>
      <c r="G218" s="28" t="s">
        <v>33</v>
      </c>
      <c r="H218" s="28" t="s">
        <v>18</v>
      </c>
      <c r="I218" s="29">
        <v>2013</v>
      </c>
      <c r="J218" s="29">
        <v>1000</v>
      </c>
      <c r="K218" s="29">
        <v>115</v>
      </c>
      <c r="L218" s="31">
        <v>0.7</v>
      </c>
      <c r="M218" s="31">
        <v>2.15</v>
      </c>
      <c r="N218" s="32">
        <v>8.0000000000000002E-3</v>
      </c>
      <c r="O218" s="9">
        <v>0.19077932098765432</v>
      </c>
      <c r="P218" s="11">
        <v>7.0987654320987651E-4</v>
      </c>
      <c r="Q218" s="25">
        <f>O217-O218</f>
        <v>0.38449845679012334</v>
      </c>
      <c r="R218" s="24">
        <f>P217-P218</f>
        <v>2.3391975308641972E-2</v>
      </c>
      <c r="S218" s="38">
        <f>Q218/365</f>
        <v>1.0534204295619817E-3</v>
      </c>
      <c r="T218" s="38">
        <f>R218/365</f>
        <v>6.4087603585320476E-5</v>
      </c>
      <c r="U218" s="38">
        <f>T218*0.92</f>
        <v>5.8960595298494843E-5</v>
      </c>
      <c r="V218" s="25">
        <f>LOOKUP(H218,'Load Factor Adjustment'!$A$40:$A$46,'Load Factor Adjustment'!$D$40:$D$46)</f>
        <v>0.68571428571428572</v>
      </c>
      <c r="W218" s="38">
        <f>S218*V218</f>
        <v>7.2234543741393027E-4</v>
      </c>
      <c r="X218" s="38">
        <f>U218*V218</f>
        <v>4.0430122490396465E-5</v>
      </c>
    </row>
    <row r="219" spans="1:24" x14ac:dyDescent="0.25">
      <c r="A219" s="28" t="s">
        <v>29</v>
      </c>
      <c r="B219" s="29">
        <v>2014</v>
      </c>
      <c r="C219" s="34">
        <v>42124</v>
      </c>
      <c r="D219" s="29">
        <v>1754</v>
      </c>
      <c r="E219" s="29">
        <v>5109</v>
      </c>
      <c r="F219" s="28" t="s">
        <v>17</v>
      </c>
      <c r="G219" s="28" t="s">
        <v>19</v>
      </c>
      <c r="H219" s="28" t="s">
        <v>18</v>
      </c>
      <c r="I219" s="29">
        <v>1996</v>
      </c>
      <c r="J219" s="29">
        <v>625</v>
      </c>
      <c r="K219" s="29">
        <v>116</v>
      </c>
      <c r="L219" s="31">
        <v>0.7</v>
      </c>
      <c r="M219" s="31">
        <v>8.14</v>
      </c>
      <c r="N219" s="32">
        <v>0.497</v>
      </c>
      <c r="O219" s="9">
        <v>0.45536265432098766</v>
      </c>
      <c r="P219" s="11">
        <v>2.7802854938271605E-2</v>
      </c>
      <c r="Q219" s="25"/>
      <c r="R219" s="24"/>
    </row>
    <row r="220" spans="1:24" x14ac:dyDescent="0.25">
      <c r="A220" s="28" t="s">
        <v>29</v>
      </c>
      <c r="B220" s="29">
        <v>2014</v>
      </c>
      <c r="C220" s="34">
        <v>42124</v>
      </c>
      <c r="D220" s="29">
        <v>1754</v>
      </c>
      <c r="E220" s="29">
        <v>5110</v>
      </c>
      <c r="F220" s="28" t="s">
        <v>20</v>
      </c>
      <c r="G220" s="28" t="s">
        <v>33</v>
      </c>
      <c r="H220" s="28" t="s">
        <v>18</v>
      </c>
      <c r="I220" s="29">
        <v>2014</v>
      </c>
      <c r="J220" s="29">
        <v>625</v>
      </c>
      <c r="K220" s="29">
        <v>125</v>
      </c>
      <c r="L220" s="31">
        <v>0.7</v>
      </c>
      <c r="M220" s="31">
        <v>2.15</v>
      </c>
      <c r="N220" s="32">
        <v>8.0000000000000002E-3</v>
      </c>
      <c r="O220" s="9">
        <v>0.12960551697530862</v>
      </c>
      <c r="P220" s="11">
        <v>4.8225308641975306E-4</v>
      </c>
      <c r="Q220" s="25">
        <f>O219-O220</f>
        <v>0.32575713734567902</v>
      </c>
      <c r="R220" s="24">
        <f>P219-P220</f>
        <v>2.7320601851851853E-2</v>
      </c>
      <c r="S220" s="38">
        <f>Q220/365</f>
        <v>8.9248530779638088E-4</v>
      </c>
      <c r="T220" s="38">
        <f>R220/365</f>
        <v>7.4850963977676305E-5</v>
      </c>
      <c r="U220" s="38">
        <f>T220*0.92</f>
        <v>6.8862886859462203E-5</v>
      </c>
      <c r="V220" s="25">
        <f>LOOKUP(H220,'Load Factor Adjustment'!$A$40:$A$46,'Load Factor Adjustment'!$D$40:$D$46)</f>
        <v>0.68571428571428572</v>
      </c>
      <c r="W220" s="38">
        <f>S220*V220</f>
        <v>6.1198992534608975E-4</v>
      </c>
      <c r="X220" s="38">
        <f>U220*V220</f>
        <v>4.7220265275059798E-5</v>
      </c>
    </row>
    <row r="221" spans="1:24" x14ac:dyDescent="0.25">
      <c r="A221" s="28" t="s">
        <v>16</v>
      </c>
      <c r="B221" s="29">
        <v>2014</v>
      </c>
      <c r="C221" s="34">
        <v>42124</v>
      </c>
      <c r="D221" s="29">
        <v>1949</v>
      </c>
      <c r="E221" s="29">
        <v>5177</v>
      </c>
      <c r="F221" s="28" t="s">
        <v>17</v>
      </c>
      <c r="G221" s="28" t="s">
        <v>19</v>
      </c>
      <c r="H221" s="28" t="s">
        <v>18</v>
      </c>
      <c r="I221" s="29">
        <v>1980</v>
      </c>
      <c r="J221" s="29">
        <v>900</v>
      </c>
      <c r="K221" s="29">
        <v>151</v>
      </c>
      <c r="L221" s="31">
        <v>0.7</v>
      </c>
      <c r="M221" s="31">
        <v>10.23</v>
      </c>
      <c r="N221" s="32">
        <v>0.39600000000000002</v>
      </c>
      <c r="O221" s="9">
        <v>1.0727291666666665</v>
      </c>
      <c r="P221" s="11">
        <v>4.1525000000000006E-2</v>
      </c>
      <c r="Q221" s="25"/>
      <c r="R221" s="24"/>
    </row>
    <row r="222" spans="1:24" x14ac:dyDescent="0.25">
      <c r="A222" s="28" t="s">
        <v>16</v>
      </c>
      <c r="B222" s="29">
        <v>2014</v>
      </c>
      <c r="C222" s="34">
        <v>42124</v>
      </c>
      <c r="D222" s="29">
        <v>1949</v>
      </c>
      <c r="E222" s="29">
        <v>5178</v>
      </c>
      <c r="F222" s="28" t="s">
        <v>20</v>
      </c>
      <c r="G222" s="28" t="s">
        <v>42</v>
      </c>
      <c r="H222" s="28" t="s">
        <v>18</v>
      </c>
      <c r="I222" s="29">
        <v>2014</v>
      </c>
      <c r="J222" s="29">
        <v>900</v>
      </c>
      <c r="K222" s="29">
        <v>190</v>
      </c>
      <c r="L222" s="31">
        <v>0.7</v>
      </c>
      <c r="M222" s="31">
        <v>0.26</v>
      </c>
      <c r="N222" s="32">
        <v>8.0000000000000002E-3</v>
      </c>
      <c r="O222" s="9">
        <v>3.4305555555555554E-2</v>
      </c>
      <c r="P222" s="11">
        <v>1.0555555555555555E-3</v>
      </c>
      <c r="Q222" s="25">
        <f>O221-O222</f>
        <v>1.0384236111111109</v>
      </c>
      <c r="R222" s="24">
        <f>P221-P222</f>
        <v>4.0469444444444454E-2</v>
      </c>
      <c r="S222" s="38">
        <f>Q222/365</f>
        <v>2.8449961948249615E-3</v>
      </c>
      <c r="T222" s="38">
        <f>R222/365</f>
        <v>1.1087519025875193E-4</v>
      </c>
      <c r="U222" s="38">
        <f>T222*0.92</f>
        <v>1.0200517503805178E-4</v>
      </c>
      <c r="V222" s="25">
        <f>LOOKUP(H222,'Load Factor Adjustment'!$A$40:$A$46,'Load Factor Adjustment'!$D$40:$D$46)</f>
        <v>0.68571428571428572</v>
      </c>
      <c r="W222" s="38">
        <f>S222*V222</f>
        <v>1.9508545335942594E-3</v>
      </c>
      <c r="X222" s="38">
        <f>U222*V222</f>
        <v>6.9946405740378372E-5</v>
      </c>
    </row>
    <row r="223" spans="1:24" x14ac:dyDescent="0.25">
      <c r="A223" s="28" t="s">
        <v>23</v>
      </c>
      <c r="B223" s="29">
        <v>2014</v>
      </c>
      <c r="C223" s="34">
        <v>42128</v>
      </c>
      <c r="D223" s="29">
        <v>1840</v>
      </c>
      <c r="E223" s="29">
        <v>4988</v>
      </c>
      <c r="F223" s="28" t="s">
        <v>17</v>
      </c>
      <c r="G223" s="28" t="s">
        <v>19</v>
      </c>
      <c r="H223" s="28" t="s">
        <v>18</v>
      </c>
      <c r="I223" s="29">
        <v>1974</v>
      </c>
      <c r="J223" s="29">
        <v>700</v>
      </c>
      <c r="K223" s="29">
        <v>84</v>
      </c>
      <c r="L223" s="31">
        <v>0.7</v>
      </c>
      <c r="M223" s="31">
        <v>12.09</v>
      </c>
      <c r="N223" s="32">
        <v>0.60499999999999998</v>
      </c>
      <c r="O223" s="9">
        <v>0.54852777777777773</v>
      </c>
      <c r="P223" s="11">
        <v>2.7449074074074074E-2</v>
      </c>
      <c r="Q223" s="25"/>
      <c r="R223" s="24"/>
    </row>
    <row r="224" spans="1:24" x14ac:dyDescent="0.25">
      <c r="A224" s="28" t="s">
        <v>23</v>
      </c>
      <c r="B224" s="29">
        <v>2014</v>
      </c>
      <c r="C224" s="34">
        <v>42128</v>
      </c>
      <c r="D224" s="29">
        <v>1840</v>
      </c>
      <c r="E224" s="29">
        <v>4991</v>
      </c>
      <c r="F224" s="28" t="s">
        <v>20</v>
      </c>
      <c r="G224" s="28" t="s">
        <v>42</v>
      </c>
      <c r="H224" s="28" t="s">
        <v>18</v>
      </c>
      <c r="I224" s="29">
        <v>2015</v>
      </c>
      <c r="J224" s="29">
        <v>700</v>
      </c>
      <c r="K224" s="29">
        <v>105</v>
      </c>
      <c r="L224" s="31">
        <v>0.7</v>
      </c>
      <c r="M224" s="31">
        <v>2.74</v>
      </c>
      <c r="N224" s="32">
        <v>0.192</v>
      </c>
      <c r="O224" s="9">
        <v>0.15539351851851851</v>
      </c>
      <c r="P224" s="11">
        <v>1.0888888888888889E-2</v>
      </c>
      <c r="Q224" s="25">
        <f>O223-O224</f>
        <v>0.39313425925925921</v>
      </c>
      <c r="R224" s="24">
        <f>P223-P224</f>
        <v>1.6560185185185185E-2</v>
      </c>
      <c r="S224" s="38">
        <f>Q224/365</f>
        <v>1.0770801623541349E-3</v>
      </c>
      <c r="T224" s="38">
        <f>R224/365</f>
        <v>4.5370370370370367E-5</v>
      </c>
      <c r="U224" s="38">
        <f>T224*0.92</f>
        <v>4.1740740740740742E-5</v>
      </c>
      <c r="V224" s="25">
        <f>LOOKUP(H224,'Load Factor Adjustment'!$A$40:$A$46,'Load Factor Adjustment'!$D$40:$D$46)</f>
        <v>0.68571428571428572</v>
      </c>
      <c r="W224" s="38">
        <f>S224*V224</f>
        <v>7.3856925418569247E-4</v>
      </c>
      <c r="X224" s="38">
        <f>U224*V224</f>
        <v>2.8622222222222223E-5</v>
      </c>
    </row>
    <row r="225" spans="1:24" x14ac:dyDescent="0.25">
      <c r="A225" s="28" t="s">
        <v>27</v>
      </c>
      <c r="B225" s="29">
        <v>2014</v>
      </c>
      <c r="C225" s="34">
        <v>42132</v>
      </c>
      <c r="D225" s="29">
        <v>1887</v>
      </c>
      <c r="E225" s="29">
        <v>5073</v>
      </c>
      <c r="F225" s="28" t="s">
        <v>17</v>
      </c>
      <c r="G225" s="28" t="s">
        <v>19</v>
      </c>
      <c r="H225" s="28" t="s">
        <v>18</v>
      </c>
      <c r="I225" s="29">
        <v>1981</v>
      </c>
      <c r="J225" s="29">
        <v>800</v>
      </c>
      <c r="K225" s="29">
        <v>140</v>
      </c>
      <c r="L225" s="31">
        <v>0.7</v>
      </c>
      <c r="M225" s="31">
        <v>10.23</v>
      </c>
      <c r="N225" s="32">
        <v>0.39600000000000002</v>
      </c>
      <c r="O225" s="9">
        <v>0.88407407407407412</v>
      </c>
      <c r="P225" s="11">
        <v>3.4222222222222216E-2</v>
      </c>
      <c r="Q225" s="25"/>
      <c r="R225" s="24"/>
    </row>
    <row r="226" spans="1:24" x14ac:dyDescent="0.25">
      <c r="A226" s="28" t="s">
        <v>27</v>
      </c>
      <c r="B226" s="29">
        <v>2014</v>
      </c>
      <c r="C226" s="34">
        <v>42132</v>
      </c>
      <c r="D226" s="29">
        <v>1887</v>
      </c>
      <c r="E226" s="29">
        <v>5074</v>
      </c>
      <c r="F226" s="28" t="s">
        <v>20</v>
      </c>
      <c r="G226" s="28" t="s">
        <v>33</v>
      </c>
      <c r="H226" s="28" t="s">
        <v>18</v>
      </c>
      <c r="I226" s="29">
        <v>2013</v>
      </c>
      <c r="J226" s="29">
        <v>800</v>
      </c>
      <c r="K226" s="29">
        <v>110</v>
      </c>
      <c r="L226" s="31">
        <v>0.7</v>
      </c>
      <c r="M226" s="31">
        <v>2.15</v>
      </c>
      <c r="N226" s="32">
        <v>8.0000000000000002E-3</v>
      </c>
      <c r="O226" s="9">
        <v>0.14598765432098765</v>
      </c>
      <c r="P226" s="11">
        <v>5.4320987654320988E-4</v>
      </c>
      <c r="Q226" s="25">
        <f>O225-O226</f>
        <v>0.73808641975308653</v>
      </c>
      <c r="R226" s="24">
        <f>P225-P226</f>
        <v>3.3679012345679007E-2</v>
      </c>
      <c r="S226" s="38">
        <f>Q226/365</f>
        <v>2.0221545746659905E-3</v>
      </c>
      <c r="T226" s="38">
        <f>R226/365</f>
        <v>9.2271266700490426E-5</v>
      </c>
      <c r="U226" s="38">
        <f>T226*0.92</f>
        <v>8.4889565364451198E-5</v>
      </c>
      <c r="V226" s="25">
        <f>LOOKUP(H226,'Load Factor Adjustment'!$A$40:$A$46,'Load Factor Adjustment'!$D$40:$D$46)</f>
        <v>0.68571428571428572</v>
      </c>
      <c r="W226" s="38">
        <f>S226*V226</f>
        <v>1.3866202797709649E-3</v>
      </c>
      <c r="X226" s="38">
        <f>U226*V226</f>
        <v>5.8209987678480822E-5</v>
      </c>
    </row>
    <row r="227" spans="1:24" x14ac:dyDescent="0.25">
      <c r="A227" s="28" t="s">
        <v>27</v>
      </c>
      <c r="B227" s="29">
        <v>2014</v>
      </c>
      <c r="C227" s="34">
        <v>42135</v>
      </c>
      <c r="D227" s="29">
        <v>1896</v>
      </c>
      <c r="E227" s="29">
        <v>5043</v>
      </c>
      <c r="F227" s="28" t="s">
        <v>17</v>
      </c>
      <c r="G227" s="28" t="s">
        <v>19</v>
      </c>
      <c r="H227" s="28" t="s">
        <v>18</v>
      </c>
      <c r="I227" s="29">
        <v>1992</v>
      </c>
      <c r="J227" s="29">
        <v>2187</v>
      </c>
      <c r="K227" s="29">
        <v>104</v>
      </c>
      <c r="L227" s="31">
        <v>0.7</v>
      </c>
      <c r="M227" s="31">
        <v>8.14</v>
      </c>
      <c r="N227" s="32">
        <v>0.497</v>
      </c>
      <c r="O227" s="9">
        <v>1.4285699999999999</v>
      </c>
      <c r="P227" s="11">
        <v>8.7223499999999995E-2</v>
      </c>
      <c r="Q227" s="25"/>
      <c r="R227" s="24"/>
    </row>
    <row r="228" spans="1:24" x14ac:dyDescent="0.25">
      <c r="A228" s="28" t="s">
        <v>27</v>
      </c>
      <c r="B228" s="29">
        <v>2014</v>
      </c>
      <c r="C228" s="34">
        <v>42135</v>
      </c>
      <c r="D228" s="29">
        <v>1896</v>
      </c>
      <c r="E228" s="29">
        <v>5044</v>
      </c>
      <c r="F228" s="28" t="s">
        <v>20</v>
      </c>
      <c r="G228" s="28" t="s">
        <v>33</v>
      </c>
      <c r="H228" s="28" t="s">
        <v>18</v>
      </c>
      <c r="I228" s="29">
        <v>2014</v>
      </c>
      <c r="J228" s="29">
        <v>2187</v>
      </c>
      <c r="K228" s="29">
        <v>99</v>
      </c>
      <c r="L228" s="31">
        <v>0.7</v>
      </c>
      <c r="M228" s="31">
        <v>2.14</v>
      </c>
      <c r="N228" s="32">
        <v>8.0000000000000002E-3</v>
      </c>
      <c r="O228" s="9">
        <v>0.35751374999999996</v>
      </c>
      <c r="P228" s="11">
        <v>1.3364999999999998E-3</v>
      </c>
      <c r="Q228" s="25">
        <f>O227-O228</f>
        <v>1.0710562499999998</v>
      </c>
      <c r="R228" s="24">
        <f>P227-P228</f>
        <v>8.5886999999999991E-2</v>
      </c>
      <c r="S228" s="38">
        <f>Q228/365</f>
        <v>2.9344006849315062E-3</v>
      </c>
      <c r="T228" s="38">
        <f>R228/365</f>
        <v>2.3530684931506846E-4</v>
      </c>
      <c r="U228" s="38">
        <f>T228*0.92</f>
        <v>2.1648230136986298E-4</v>
      </c>
      <c r="V228" s="25">
        <f>LOOKUP(H228,'Load Factor Adjustment'!$A$40:$A$46,'Load Factor Adjustment'!$D$40:$D$46)</f>
        <v>0.68571428571428572</v>
      </c>
      <c r="W228" s="38">
        <f>S228*V228</f>
        <v>2.0121604696673187E-3</v>
      </c>
      <c r="X228" s="38">
        <f>U228*V228</f>
        <v>1.4844500665362031E-4</v>
      </c>
    </row>
    <row r="229" spans="1:24" x14ac:dyDescent="0.25">
      <c r="A229" s="28" t="s">
        <v>26</v>
      </c>
      <c r="B229" s="29">
        <v>2013</v>
      </c>
      <c r="C229" s="34">
        <v>42137</v>
      </c>
      <c r="D229" s="29">
        <v>1773</v>
      </c>
      <c r="E229" s="29">
        <v>5097</v>
      </c>
      <c r="F229" s="28" t="s">
        <v>17</v>
      </c>
      <c r="G229" s="28" t="s">
        <v>19</v>
      </c>
      <c r="H229" s="28" t="s">
        <v>18</v>
      </c>
      <c r="I229" s="29">
        <v>1962</v>
      </c>
      <c r="J229" s="29">
        <v>1560</v>
      </c>
      <c r="K229" s="29">
        <v>113</v>
      </c>
      <c r="L229" s="31">
        <v>0.7</v>
      </c>
      <c r="M229" s="31">
        <v>12.09</v>
      </c>
      <c r="N229" s="32">
        <v>0.60499999999999998</v>
      </c>
      <c r="O229" s="9">
        <v>1.6444638888888889</v>
      </c>
      <c r="P229" s="11">
        <v>8.2291203703703686E-2</v>
      </c>
      <c r="Q229" s="25"/>
      <c r="R229" s="24"/>
    </row>
    <row r="230" spans="1:24" x14ac:dyDescent="0.25">
      <c r="A230" s="28" t="s">
        <v>26</v>
      </c>
      <c r="B230" s="29">
        <v>2013</v>
      </c>
      <c r="C230" s="34">
        <v>42137</v>
      </c>
      <c r="D230" s="29">
        <v>1773</v>
      </c>
      <c r="E230" s="29">
        <v>5098</v>
      </c>
      <c r="F230" s="28" t="s">
        <v>20</v>
      </c>
      <c r="G230" s="28" t="s">
        <v>33</v>
      </c>
      <c r="H230" s="28" t="s">
        <v>18</v>
      </c>
      <c r="I230" s="29">
        <v>2014</v>
      </c>
      <c r="J230" s="29">
        <v>1560</v>
      </c>
      <c r="K230" s="29">
        <v>115</v>
      </c>
      <c r="L230" s="31">
        <v>0.7</v>
      </c>
      <c r="M230" s="31">
        <v>2.15</v>
      </c>
      <c r="N230" s="32">
        <v>8.0000000000000002E-3</v>
      </c>
      <c r="O230" s="9">
        <v>0.29761574074074076</v>
      </c>
      <c r="P230" s="11">
        <v>1.1074074074074074E-3</v>
      </c>
      <c r="Q230" s="25">
        <f>O229-O230</f>
        <v>1.3468481481481482</v>
      </c>
      <c r="R230" s="24">
        <f>P229-P230</f>
        <v>8.1183796296296282E-2</v>
      </c>
      <c r="S230" s="38">
        <f>Q230/365</f>
        <v>3.6899949264332828E-3</v>
      </c>
      <c r="T230" s="38">
        <f>R230/365</f>
        <v>2.2242135971588023E-4</v>
      </c>
      <c r="U230" s="38">
        <f>T230*0.92</f>
        <v>2.0462765093860982E-4</v>
      </c>
      <c r="V230" s="25">
        <f>LOOKUP(H230,'Load Factor Adjustment'!$A$40:$A$46,'Load Factor Adjustment'!$D$40:$D$46)</f>
        <v>0.68571428571428572</v>
      </c>
      <c r="W230" s="38">
        <f>S230*V230</f>
        <v>2.5302822352685369E-3</v>
      </c>
      <c r="X230" s="38">
        <f>U230*V230</f>
        <v>1.4031610350076102E-4</v>
      </c>
    </row>
    <row r="231" spans="1:24" x14ac:dyDescent="0.25">
      <c r="A231" s="28" t="s">
        <v>28</v>
      </c>
      <c r="B231" s="29">
        <v>2013</v>
      </c>
      <c r="C231" s="34">
        <v>42139</v>
      </c>
      <c r="D231" s="29">
        <v>1822</v>
      </c>
      <c r="E231" s="29">
        <v>5061</v>
      </c>
      <c r="F231" s="28" t="s">
        <v>17</v>
      </c>
      <c r="G231" s="28" t="s">
        <v>19</v>
      </c>
      <c r="H231" s="28" t="s">
        <v>18</v>
      </c>
      <c r="I231" s="29">
        <v>1992</v>
      </c>
      <c r="J231" s="29">
        <v>1400</v>
      </c>
      <c r="K231" s="29">
        <v>300</v>
      </c>
      <c r="L231" s="31">
        <v>0.7</v>
      </c>
      <c r="M231" s="31">
        <v>7.6</v>
      </c>
      <c r="N231" s="32">
        <v>0.27400000000000002</v>
      </c>
      <c r="O231" s="9">
        <v>2.4629629629629628</v>
      </c>
      <c r="P231" s="11">
        <v>8.879629629629629E-2</v>
      </c>
      <c r="Q231" s="25"/>
      <c r="R231" s="24"/>
    </row>
    <row r="232" spans="1:24" x14ac:dyDescent="0.25">
      <c r="A232" s="28" t="s">
        <v>28</v>
      </c>
      <c r="B232" s="29">
        <v>2013</v>
      </c>
      <c r="C232" s="34">
        <v>42139</v>
      </c>
      <c r="D232" s="29">
        <v>1822</v>
      </c>
      <c r="E232" s="29">
        <v>5062</v>
      </c>
      <c r="F232" s="28" t="s">
        <v>20</v>
      </c>
      <c r="G232" s="28" t="s">
        <v>42</v>
      </c>
      <c r="H232" s="28" t="s">
        <v>18</v>
      </c>
      <c r="I232" s="29">
        <v>2014</v>
      </c>
      <c r="J232" s="29">
        <v>1400</v>
      </c>
      <c r="K232" s="29">
        <v>370</v>
      </c>
      <c r="L232" s="31">
        <v>0.7</v>
      </c>
      <c r="M232" s="31">
        <v>0.26</v>
      </c>
      <c r="N232" s="32">
        <v>8.0000000000000002E-3</v>
      </c>
      <c r="O232" s="9">
        <v>0.10391975308641975</v>
      </c>
      <c r="P232" s="11">
        <v>3.1975308641975305E-3</v>
      </c>
      <c r="Q232" s="25">
        <f>O231-O232</f>
        <v>2.359043209876543</v>
      </c>
      <c r="R232" s="24">
        <f>P231-P232</f>
        <v>8.5598765432098753E-2</v>
      </c>
      <c r="S232" s="38">
        <f>Q232/365</f>
        <v>6.4631320818535429E-3</v>
      </c>
      <c r="T232" s="38">
        <f>R232/365</f>
        <v>2.3451716556739384E-4</v>
      </c>
      <c r="U232" s="38">
        <f>T232*0.92</f>
        <v>2.1575579232200234E-4</v>
      </c>
      <c r="V232" s="25">
        <f>LOOKUP(H232,'Load Factor Adjustment'!$A$40:$A$46,'Load Factor Adjustment'!$D$40:$D$46)</f>
        <v>0.68571428571428572</v>
      </c>
      <c r="W232" s="38">
        <f>S232*V232</f>
        <v>4.4318619989852865E-3</v>
      </c>
      <c r="X232" s="38">
        <f>U232*V232</f>
        <v>1.4794682902080162E-4</v>
      </c>
    </row>
    <row r="233" spans="1:24" x14ac:dyDescent="0.25">
      <c r="A233" s="28" t="s">
        <v>23</v>
      </c>
      <c r="B233" s="29">
        <v>2014</v>
      </c>
      <c r="C233" s="34">
        <v>42144</v>
      </c>
      <c r="D233" s="29">
        <v>1852</v>
      </c>
      <c r="E233" s="29">
        <v>4982</v>
      </c>
      <c r="F233" s="28" t="s">
        <v>17</v>
      </c>
      <c r="G233" s="28" t="s">
        <v>19</v>
      </c>
      <c r="H233" s="28" t="s">
        <v>18</v>
      </c>
      <c r="I233" s="29">
        <v>1991</v>
      </c>
      <c r="J233" s="29">
        <v>1000</v>
      </c>
      <c r="K233" s="29">
        <v>88</v>
      </c>
      <c r="L233" s="31">
        <v>0.7</v>
      </c>
      <c r="M233" s="31">
        <v>8.14</v>
      </c>
      <c r="N233" s="32">
        <v>0.497</v>
      </c>
      <c r="O233" s="9">
        <v>0.55271604938271612</v>
      </c>
      <c r="P233" s="11">
        <v>3.3746913580246909E-2</v>
      </c>
      <c r="Q233" s="25"/>
      <c r="R233" s="24"/>
    </row>
    <row r="234" spans="1:24" x14ac:dyDescent="0.25">
      <c r="A234" s="28" t="s">
        <v>23</v>
      </c>
      <c r="B234" s="29">
        <v>2014</v>
      </c>
      <c r="C234" s="34">
        <v>42144</v>
      </c>
      <c r="D234" s="29">
        <v>1852</v>
      </c>
      <c r="E234" s="29">
        <v>4983</v>
      </c>
      <c r="F234" s="28" t="s">
        <v>20</v>
      </c>
      <c r="G234" s="28" t="s">
        <v>33</v>
      </c>
      <c r="H234" s="28" t="s">
        <v>18</v>
      </c>
      <c r="I234" s="29">
        <v>2014</v>
      </c>
      <c r="J234" s="29">
        <v>1000</v>
      </c>
      <c r="K234" s="29">
        <v>100</v>
      </c>
      <c r="L234" s="31">
        <v>0.7</v>
      </c>
      <c r="M234" s="31">
        <v>2.15</v>
      </c>
      <c r="N234" s="32">
        <v>8.0000000000000002E-3</v>
      </c>
      <c r="O234" s="9">
        <v>0.16589506172839505</v>
      </c>
      <c r="P234" s="11">
        <v>6.1728395061728394E-4</v>
      </c>
      <c r="Q234" s="25">
        <f>O233-O234</f>
        <v>0.38682098765432105</v>
      </c>
      <c r="R234" s="24">
        <f>P233-P234</f>
        <v>3.3129629629629627E-2</v>
      </c>
      <c r="S234" s="38">
        <f>Q234/365</f>
        <v>1.0597835278200577E-3</v>
      </c>
      <c r="T234" s="38">
        <f>R234/365</f>
        <v>9.0766108574327742E-5</v>
      </c>
      <c r="U234" s="38">
        <f>T234*0.92</f>
        <v>8.3504819888381531E-5</v>
      </c>
      <c r="V234" s="25">
        <f>LOOKUP(H234,'Load Factor Adjustment'!$A$40:$A$46,'Load Factor Adjustment'!$D$40:$D$46)</f>
        <v>0.68571428571428572</v>
      </c>
      <c r="W234" s="38">
        <f>S234*V234</f>
        <v>7.2670870479089671E-4</v>
      </c>
      <c r="X234" s="38">
        <f>U234*V234</f>
        <v>5.7260447923461625E-5</v>
      </c>
    </row>
    <row r="235" spans="1:24" x14ac:dyDescent="0.25">
      <c r="A235" s="28" t="s">
        <v>22</v>
      </c>
      <c r="B235" s="29">
        <v>2014</v>
      </c>
      <c r="C235" s="34">
        <v>42146</v>
      </c>
      <c r="D235" s="29">
        <v>1743</v>
      </c>
      <c r="E235" s="29">
        <v>4924</v>
      </c>
      <c r="F235" s="28" t="s">
        <v>17</v>
      </c>
      <c r="G235" s="28" t="s">
        <v>32</v>
      </c>
      <c r="H235" s="28" t="s">
        <v>18</v>
      </c>
      <c r="I235" s="29">
        <v>1997</v>
      </c>
      <c r="J235" s="29">
        <v>2920</v>
      </c>
      <c r="K235" s="29">
        <v>238</v>
      </c>
      <c r="L235" s="31">
        <v>0.7</v>
      </c>
      <c r="M235" s="31">
        <v>5.93</v>
      </c>
      <c r="N235" s="32">
        <v>0.108</v>
      </c>
      <c r="O235" s="9">
        <v>3.1798709876543203</v>
      </c>
      <c r="P235" s="11">
        <v>5.7913333333333337E-2</v>
      </c>
      <c r="Q235" s="25"/>
      <c r="R235" s="24"/>
    </row>
    <row r="236" spans="1:24" x14ac:dyDescent="0.25">
      <c r="A236" s="28" t="s">
        <v>22</v>
      </c>
      <c r="B236" s="29">
        <v>2014</v>
      </c>
      <c r="C236" s="34">
        <v>42146</v>
      </c>
      <c r="D236" s="29">
        <v>1743</v>
      </c>
      <c r="E236" s="29">
        <v>4925</v>
      </c>
      <c r="F236" s="28" t="s">
        <v>20</v>
      </c>
      <c r="G236" s="28" t="s">
        <v>42</v>
      </c>
      <c r="H236" s="28" t="s">
        <v>18</v>
      </c>
      <c r="I236" s="29">
        <v>2014</v>
      </c>
      <c r="J236" s="29">
        <v>2920</v>
      </c>
      <c r="K236" s="29">
        <v>270</v>
      </c>
      <c r="L236" s="31">
        <v>0.7</v>
      </c>
      <c r="M236" s="31">
        <v>0.26</v>
      </c>
      <c r="N236" s="32">
        <v>8.0000000000000002E-3</v>
      </c>
      <c r="O236" s="9">
        <v>0.15816666666666665</v>
      </c>
      <c r="P236" s="11">
        <v>4.8666666666666667E-3</v>
      </c>
      <c r="Q236" s="25">
        <f>O235-O236</f>
        <v>3.0217043209876535</v>
      </c>
      <c r="R236" s="24">
        <f>P235-P236</f>
        <v>5.3046666666666673E-2</v>
      </c>
      <c r="S236" s="38">
        <f>Q236/365</f>
        <v>8.2786419753086392E-3</v>
      </c>
      <c r="T236" s="38">
        <f>R236/365</f>
        <v>1.4533333333333336E-4</v>
      </c>
      <c r="U236" s="38">
        <f>T236*0.92</f>
        <v>1.3370666666666671E-4</v>
      </c>
      <c r="V236" s="25">
        <f>LOOKUP(H236,'Load Factor Adjustment'!$A$40:$A$46,'Load Factor Adjustment'!$D$40:$D$46)</f>
        <v>0.68571428571428572</v>
      </c>
      <c r="W236" s="38">
        <f>S236*V236</f>
        <v>5.6767830687830673E-3</v>
      </c>
      <c r="X236" s="38">
        <f>U236*V236</f>
        <v>9.1684571428571451E-5</v>
      </c>
    </row>
    <row r="237" spans="1:24" x14ac:dyDescent="0.25">
      <c r="A237" s="28" t="s">
        <v>23</v>
      </c>
      <c r="B237" s="29">
        <v>2014</v>
      </c>
      <c r="C237" s="34">
        <v>42146</v>
      </c>
      <c r="D237" s="29">
        <v>1849</v>
      </c>
      <c r="E237" s="29">
        <v>5000</v>
      </c>
      <c r="F237" s="28" t="s">
        <v>17</v>
      </c>
      <c r="G237" s="28" t="s">
        <v>32</v>
      </c>
      <c r="H237" s="28" t="s">
        <v>18</v>
      </c>
      <c r="I237" s="29">
        <v>1998</v>
      </c>
      <c r="J237" s="29">
        <v>400</v>
      </c>
      <c r="K237" s="29">
        <v>92</v>
      </c>
      <c r="L237" s="31">
        <v>0.7</v>
      </c>
      <c r="M237" s="31">
        <v>6.54</v>
      </c>
      <c r="N237" s="32">
        <v>0.52200000000000002</v>
      </c>
      <c r="O237" s="9">
        <v>0.1857037037037037</v>
      </c>
      <c r="P237" s="11">
        <v>1.4822222222222223E-2</v>
      </c>
      <c r="Q237" s="25"/>
      <c r="R237" s="24"/>
    </row>
    <row r="238" spans="1:24" x14ac:dyDescent="0.25">
      <c r="A238" s="28" t="s">
        <v>23</v>
      </c>
      <c r="B238" s="29">
        <v>2014</v>
      </c>
      <c r="C238" s="34">
        <v>42146</v>
      </c>
      <c r="D238" s="29">
        <v>1849</v>
      </c>
      <c r="E238" s="29">
        <v>5001</v>
      </c>
      <c r="F238" s="28" t="s">
        <v>20</v>
      </c>
      <c r="G238" s="28" t="s">
        <v>33</v>
      </c>
      <c r="H238" s="28" t="s">
        <v>18</v>
      </c>
      <c r="I238" s="29">
        <v>2014</v>
      </c>
      <c r="J238" s="29">
        <v>400</v>
      </c>
      <c r="K238" s="29">
        <v>100</v>
      </c>
      <c r="L238" s="31">
        <v>0.7</v>
      </c>
      <c r="M238" s="31">
        <v>2.15</v>
      </c>
      <c r="N238" s="32">
        <v>8.0000000000000002E-3</v>
      </c>
      <c r="O238" s="9">
        <v>6.6358024691358014E-2</v>
      </c>
      <c r="P238" s="11">
        <v>2.4691358024691359E-4</v>
      </c>
      <c r="Q238" s="25">
        <f>O237-O238</f>
        <v>0.11934567901234569</v>
      </c>
      <c r="R238" s="24">
        <f>P237-P238</f>
        <v>1.4575308641975308E-2</v>
      </c>
      <c r="S238" s="38">
        <f>Q238/365</f>
        <v>3.2697446304752242E-4</v>
      </c>
      <c r="T238" s="38">
        <f>R238/365</f>
        <v>3.9932352443767967E-5</v>
      </c>
      <c r="U238" s="38">
        <f>T238*0.92</f>
        <v>3.673776424826653E-5</v>
      </c>
      <c r="V238" s="25">
        <f>LOOKUP(H238,'Load Factor Adjustment'!$A$40:$A$46,'Load Factor Adjustment'!$D$40:$D$46)</f>
        <v>0.68571428571428572</v>
      </c>
      <c r="W238" s="38">
        <f>S238*V238</f>
        <v>2.2421106037544394E-4</v>
      </c>
      <c r="X238" s="38">
        <f>U238*V238</f>
        <v>2.5191609770239906E-5</v>
      </c>
    </row>
    <row r="239" spans="1:24" x14ac:dyDescent="0.25">
      <c r="A239" s="28" t="s">
        <v>28</v>
      </c>
      <c r="B239" s="29">
        <v>2014</v>
      </c>
      <c r="C239" s="34">
        <v>42151</v>
      </c>
      <c r="D239" s="29">
        <v>1818</v>
      </c>
      <c r="E239" s="29">
        <v>5057</v>
      </c>
      <c r="F239" s="28" t="s">
        <v>17</v>
      </c>
      <c r="G239" s="28" t="s">
        <v>32</v>
      </c>
      <c r="H239" s="28" t="s">
        <v>18</v>
      </c>
      <c r="I239" s="29">
        <v>1997</v>
      </c>
      <c r="J239" s="29">
        <v>1200</v>
      </c>
      <c r="K239" s="29">
        <v>102</v>
      </c>
      <c r="L239" s="31">
        <v>0.7</v>
      </c>
      <c r="M239" s="31">
        <v>6.54</v>
      </c>
      <c r="N239" s="32">
        <v>0.27400000000000002</v>
      </c>
      <c r="O239" s="9">
        <v>0.61766666666666659</v>
      </c>
      <c r="P239" s="11">
        <v>2.5877777777777774E-2</v>
      </c>
      <c r="Q239" s="25"/>
      <c r="R239" s="24"/>
    </row>
    <row r="240" spans="1:24" x14ac:dyDescent="0.25">
      <c r="A240" s="28" t="s">
        <v>28</v>
      </c>
      <c r="B240" s="29">
        <v>2014</v>
      </c>
      <c r="C240" s="34">
        <v>42151</v>
      </c>
      <c r="D240" s="29">
        <v>1818</v>
      </c>
      <c r="E240" s="29">
        <v>5058</v>
      </c>
      <c r="F240" s="28" t="s">
        <v>20</v>
      </c>
      <c r="G240" s="28" t="s">
        <v>33</v>
      </c>
      <c r="H240" s="28" t="s">
        <v>18</v>
      </c>
      <c r="I240" s="29">
        <v>2014</v>
      </c>
      <c r="J240" s="29">
        <v>1200</v>
      </c>
      <c r="K240" s="29">
        <v>100</v>
      </c>
      <c r="L240" s="31">
        <v>0.7</v>
      </c>
      <c r="M240" s="31">
        <v>2.15</v>
      </c>
      <c r="N240" s="32">
        <v>8.0000000000000002E-3</v>
      </c>
      <c r="O240" s="9">
        <v>0.19907407407407407</v>
      </c>
      <c r="P240" s="11">
        <v>7.407407407407407E-4</v>
      </c>
      <c r="Q240" s="25">
        <f>O239-O240</f>
        <v>0.41859259259259252</v>
      </c>
      <c r="R240" s="24">
        <f>P239-P240</f>
        <v>2.5137037037037034E-2</v>
      </c>
      <c r="S240" s="38">
        <f>Q240/365</f>
        <v>1.1468290208016233E-3</v>
      </c>
      <c r="T240" s="38">
        <f>R240/365</f>
        <v>6.8868594622019272E-5</v>
      </c>
      <c r="U240" s="38">
        <f>T240*0.92</f>
        <v>6.3359107052257739E-5</v>
      </c>
      <c r="V240" s="25">
        <f>LOOKUP(H240,'Load Factor Adjustment'!$A$40:$A$46,'Load Factor Adjustment'!$D$40:$D$46)</f>
        <v>0.68571428571428572</v>
      </c>
      <c r="W240" s="38">
        <f>S240*V240</f>
        <v>7.8639704283539884E-4</v>
      </c>
      <c r="X240" s="38">
        <f>U240*V240</f>
        <v>4.3446244835833875E-5</v>
      </c>
    </row>
    <row r="241" spans="1:24" x14ac:dyDescent="0.25">
      <c r="A241" s="28" t="s">
        <v>27</v>
      </c>
      <c r="B241" s="29">
        <v>2014</v>
      </c>
      <c r="C241" s="34">
        <v>42152</v>
      </c>
      <c r="D241" s="29">
        <v>1752</v>
      </c>
      <c r="E241" s="29">
        <v>5126</v>
      </c>
      <c r="F241" s="28" t="s">
        <v>17</v>
      </c>
      <c r="G241" s="28" t="s">
        <v>19</v>
      </c>
      <c r="H241" s="28" t="s">
        <v>18</v>
      </c>
      <c r="I241" s="29">
        <v>1980</v>
      </c>
      <c r="J241" s="29">
        <v>750</v>
      </c>
      <c r="K241" s="29">
        <v>80</v>
      </c>
      <c r="L241" s="31">
        <v>0.7</v>
      </c>
      <c r="M241" s="31">
        <v>12.09</v>
      </c>
      <c r="N241" s="32">
        <v>0.60499999999999998</v>
      </c>
      <c r="O241" s="9">
        <v>0.55972222222222212</v>
      </c>
      <c r="P241" s="11">
        <v>2.8009259259259258E-2</v>
      </c>
      <c r="Q241" s="25"/>
      <c r="R241" s="24"/>
    </row>
    <row r="242" spans="1:24" x14ac:dyDescent="0.25">
      <c r="A242" s="28" t="s">
        <v>27</v>
      </c>
      <c r="B242" s="29">
        <v>2014</v>
      </c>
      <c r="C242" s="34">
        <v>42152</v>
      </c>
      <c r="D242" s="29">
        <v>1752</v>
      </c>
      <c r="E242" s="29">
        <v>5127</v>
      </c>
      <c r="F242" s="28" t="s">
        <v>20</v>
      </c>
      <c r="G242" s="28" t="s">
        <v>33</v>
      </c>
      <c r="H242" s="28" t="s">
        <v>18</v>
      </c>
      <c r="I242" s="29">
        <v>2013</v>
      </c>
      <c r="J242" s="29">
        <v>750</v>
      </c>
      <c r="K242" s="29">
        <v>100</v>
      </c>
      <c r="L242" s="31">
        <v>0.7</v>
      </c>
      <c r="M242" s="31">
        <v>2.15</v>
      </c>
      <c r="N242" s="32">
        <v>8.0000000000000002E-3</v>
      </c>
      <c r="O242" s="9">
        <v>0.12442129629629629</v>
      </c>
      <c r="P242" s="11">
        <v>4.6296296296296298E-4</v>
      </c>
      <c r="Q242" s="25">
        <f>O241-O242</f>
        <v>0.43530092592592584</v>
      </c>
      <c r="R242" s="24">
        <f>P241-P242</f>
        <v>2.7546296296296294E-2</v>
      </c>
      <c r="S242" s="38">
        <f>Q242/365</f>
        <v>1.1926052765093859E-3</v>
      </c>
      <c r="T242" s="38">
        <f>R242/365</f>
        <v>7.5469304921359706E-5</v>
      </c>
      <c r="U242" s="38">
        <f>T242*0.92</f>
        <v>6.9431760527650927E-5</v>
      </c>
      <c r="V242" s="25">
        <f>LOOKUP(H242,'Load Factor Adjustment'!$A$40:$A$46,'Load Factor Adjustment'!$D$40:$D$46)</f>
        <v>0.68571428571428572</v>
      </c>
      <c r="W242" s="38">
        <f>S242*V242</f>
        <v>8.1778647532072184E-4</v>
      </c>
      <c r="X242" s="38">
        <f>U242*V242</f>
        <v>4.7610350076103495E-5</v>
      </c>
    </row>
    <row r="243" spans="1:24" x14ac:dyDescent="0.25">
      <c r="A243" s="28" t="s">
        <v>27</v>
      </c>
      <c r="B243" s="29">
        <v>2014</v>
      </c>
      <c r="C243" s="34">
        <v>42152</v>
      </c>
      <c r="D243" s="29">
        <v>1753</v>
      </c>
      <c r="E243" s="29">
        <v>5128</v>
      </c>
      <c r="F243" s="28" t="s">
        <v>17</v>
      </c>
      <c r="G243" s="28" t="s">
        <v>19</v>
      </c>
      <c r="H243" s="28" t="s">
        <v>18</v>
      </c>
      <c r="I243" s="29">
        <v>1972</v>
      </c>
      <c r="J243" s="29">
        <v>800</v>
      </c>
      <c r="K243" s="29">
        <v>75</v>
      </c>
      <c r="L243" s="31">
        <v>0.7</v>
      </c>
      <c r="M243" s="31">
        <v>12.09</v>
      </c>
      <c r="N243" s="32">
        <v>0.60499999999999998</v>
      </c>
      <c r="O243" s="9">
        <v>0.55972222222222212</v>
      </c>
      <c r="P243" s="11">
        <v>2.8009259259259258E-2</v>
      </c>
      <c r="Q243" s="25"/>
      <c r="R243" s="24"/>
    </row>
    <row r="244" spans="1:24" x14ac:dyDescent="0.25">
      <c r="A244" s="28" t="s">
        <v>27</v>
      </c>
      <c r="B244" s="29">
        <v>2014</v>
      </c>
      <c r="C244" s="34">
        <v>42152</v>
      </c>
      <c r="D244" s="29">
        <v>1753</v>
      </c>
      <c r="E244" s="29">
        <v>5129</v>
      </c>
      <c r="F244" s="28" t="s">
        <v>20</v>
      </c>
      <c r="G244" s="28" t="s">
        <v>33</v>
      </c>
      <c r="H244" s="28" t="s">
        <v>18</v>
      </c>
      <c r="I244" s="29">
        <v>2013</v>
      </c>
      <c r="J244" s="29">
        <v>800</v>
      </c>
      <c r="K244" s="29">
        <v>90</v>
      </c>
      <c r="L244" s="31">
        <v>0.7</v>
      </c>
      <c r="M244" s="31">
        <v>2.14</v>
      </c>
      <c r="N244" s="32">
        <v>8.0000000000000002E-3</v>
      </c>
      <c r="O244" s="9">
        <v>0.11888888888888889</v>
      </c>
      <c r="P244" s="11">
        <v>4.4444444444444441E-4</v>
      </c>
      <c r="Q244" s="25">
        <f>O243-O244</f>
        <v>0.44083333333333324</v>
      </c>
      <c r="R244" s="24">
        <f>P243-P244</f>
        <v>2.7564814814814813E-2</v>
      </c>
      <c r="S244" s="38">
        <f>Q244/365</f>
        <v>1.2077625570776254E-3</v>
      </c>
      <c r="T244" s="38">
        <f>R244/365</f>
        <v>7.5520040588533736E-5</v>
      </c>
      <c r="U244" s="38">
        <f>T244*0.92</f>
        <v>6.9478437341451046E-5</v>
      </c>
      <c r="V244" s="25">
        <f>LOOKUP(H244,'Load Factor Adjustment'!$A$40:$A$46,'Load Factor Adjustment'!$D$40:$D$46)</f>
        <v>0.68571428571428572</v>
      </c>
      <c r="W244" s="38">
        <f>S244*V244</f>
        <v>8.2818003913894315E-4</v>
      </c>
      <c r="X244" s="38">
        <f>U244*V244</f>
        <v>4.7642357034137859E-5</v>
      </c>
    </row>
    <row r="245" spans="1:24" x14ac:dyDescent="0.25">
      <c r="A245" s="28" t="s">
        <v>16</v>
      </c>
      <c r="B245" s="29">
        <v>2014</v>
      </c>
      <c r="C245" s="34">
        <v>42153</v>
      </c>
      <c r="D245" s="29">
        <v>1943</v>
      </c>
      <c r="E245" s="29">
        <v>4980</v>
      </c>
      <c r="F245" s="28" t="s">
        <v>17</v>
      </c>
      <c r="G245" s="28" t="s">
        <v>19</v>
      </c>
      <c r="H245" s="28" t="s">
        <v>18</v>
      </c>
      <c r="I245" s="29">
        <v>1980</v>
      </c>
      <c r="J245" s="29">
        <v>350</v>
      </c>
      <c r="K245" s="29">
        <v>81</v>
      </c>
      <c r="L245" s="31">
        <v>0.7</v>
      </c>
      <c r="M245" s="31">
        <v>12.09</v>
      </c>
      <c r="N245" s="32">
        <v>0.60499999999999998</v>
      </c>
      <c r="O245" s="9">
        <v>0.26446874999999997</v>
      </c>
      <c r="P245" s="11">
        <v>1.3234374999999998E-2</v>
      </c>
      <c r="Q245" s="25"/>
      <c r="R245" s="24"/>
    </row>
    <row r="246" spans="1:24" x14ac:dyDescent="0.25">
      <c r="A246" s="28" t="s">
        <v>16</v>
      </c>
      <c r="B246" s="29">
        <v>2014</v>
      </c>
      <c r="C246" s="34">
        <v>42153</v>
      </c>
      <c r="D246" s="29">
        <v>1943</v>
      </c>
      <c r="E246" s="29">
        <v>4981</v>
      </c>
      <c r="F246" s="28" t="s">
        <v>20</v>
      </c>
      <c r="G246" s="28" t="s">
        <v>33</v>
      </c>
      <c r="H246" s="28" t="s">
        <v>18</v>
      </c>
      <c r="I246" s="29">
        <v>2014</v>
      </c>
      <c r="J246" s="29">
        <v>350</v>
      </c>
      <c r="K246" s="29">
        <v>100</v>
      </c>
      <c r="L246" s="31">
        <v>0.7</v>
      </c>
      <c r="M246" s="31">
        <v>2.15</v>
      </c>
      <c r="N246" s="32">
        <v>8.0000000000000002E-3</v>
      </c>
      <c r="O246" s="9">
        <v>5.8063271604938273E-2</v>
      </c>
      <c r="P246" s="11">
        <v>2.1604938271604939E-4</v>
      </c>
      <c r="Q246" s="25">
        <f>O245-O246</f>
        <v>0.20640547839506171</v>
      </c>
      <c r="R246" s="24">
        <f>P245-P246</f>
        <v>1.3018325617283949E-2</v>
      </c>
      <c r="S246" s="38">
        <f>Q246/365</f>
        <v>5.654944613563335E-4</v>
      </c>
      <c r="T246" s="38">
        <f>R246/365</f>
        <v>3.5666645526805336E-5</v>
      </c>
      <c r="U246" s="38">
        <f>T246*0.92</f>
        <v>3.2813313884660911E-5</v>
      </c>
      <c r="V246" s="25">
        <f>LOOKUP(H246,'Load Factor Adjustment'!$A$40:$A$46,'Load Factor Adjustment'!$D$40:$D$46)</f>
        <v>0.68571428571428572</v>
      </c>
      <c r="W246" s="38">
        <f>S246*V246</f>
        <v>3.8776763064434297E-4</v>
      </c>
      <c r="X246" s="38">
        <f>U246*V246</f>
        <v>2.2500558092338912E-5</v>
      </c>
    </row>
    <row r="247" spans="1:24" x14ac:dyDescent="0.25">
      <c r="A247" s="28" t="s">
        <v>16</v>
      </c>
      <c r="B247" s="29">
        <v>2014</v>
      </c>
      <c r="C247" s="34">
        <v>42156</v>
      </c>
      <c r="D247" s="29">
        <v>1747</v>
      </c>
      <c r="E247" s="29">
        <v>5175</v>
      </c>
      <c r="F247" s="28" t="s">
        <v>17</v>
      </c>
      <c r="G247" s="28" t="s">
        <v>32</v>
      </c>
      <c r="H247" s="28" t="s">
        <v>18</v>
      </c>
      <c r="I247" s="29">
        <v>2000</v>
      </c>
      <c r="J247" s="29">
        <v>1500</v>
      </c>
      <c r="K247" s="29">
        <v>222</v>
      </c>
      <c r="L247" s="31">
        <v>0.7</v>
      </c>
      <c r="M247" s="31">
        <v>5.93</v>
      </c>
      <c r="N247" s="32">
        <v>0.108</v>
      </c>
      <c r="O247" s="9">
        <v>1.5236805555555555</v>
      </c>
      <c r="P247" s="11">
        <v>2.775E-2</v>
      </c>
      <c r="Q247" s="25"/>
      <c r="R247" s="24"/>
    </row>
    <row r="248" spans="1:24" x14ac:dyDescent="0.25">
      <c r="A248" s="28" t="s">
        <v>16</v>
      </c>
      <c r="B248" s="29">
        <v>2014</v>
      </c>
      <c r="C248" s="34">
        <v>42156</v>
      </c>
      <c r="D248" s="29">
        <v>1747</v>
      </c>
      <c r="E248" s="29">
        <v>5176</v>
      </c>
      <c r="F248" s="28" t="s">
        <v>20</v>
      </c>
      <c r="G248" s="28" t="s">
        <v>42</v>
      </c>
      <c r="H248" s="28" t="s">
        <v>18</v>
      </c>
      <c r="I248" s="29">
        <v>2014</v>
      </c>
      <c r="J248" s="29">
        <v>1500</v>
      </c>
      <c r="K248" s="29">
        <v>270</v>
      </c>
      <c r="L248" s="31">
        <v>0.7</v>
      </c>
      <c r="M248" s="31">
        <v>0.26</v>
      </c>
      <c r="N248" s="32">
        <v>8.0000000000000002E-3</v>
      </c>
      <c r="O248" s="9">
        <v>8.1250000000000003E-2</v>
      </c>
      <c r="P248" s="11">
        <v>2.5000000000000001E-3</v>
      </c>
      <c r="Q248" s="25">
        <f>O247-O248</f>
        <v>1.4424305555555554</v>
      </c>
      <c r="R248" s="24">
        <f>P247-P248</f>
        <v>2.5250000000000002E-2</v>
      </c>
      <c r="S248" s="38">
        <f>Q248/365</f>
        <v>3.951864535768645E-3</v>
      </c>
      <c r="T248" s="38">
        <f>R248/365</f>
        <v>6.9178082191780828E-5</v>
      </c>
      <c r="U248" s="38">
        <f>T248*0.92</f>
        <v>6.3643835616438362E-5</v>
      </c>
      <c r="V248" s="25">
        <f>LOOKUP(H248,'Load Factor Adjustment'!$A$40:$A$46,'Load Factor Adjustment'!$D$40:$D$46)</f>
        <v>0.68571428571428572</v>
      </c>
      <c r="W248" s="38">
        <f>S248*V248</f>
        <v>2.7098499673842138E-3</v>
      </c>
      <c r="X248" s="38">
        <f>U248*V248</f>
        <v>4.3641487279843446E-5</v>
      </c>
    </row>
    <row r="249" spans="1:24" x14ac:dyDescent="0.25">
      <c r="A249" s="28" t="s">
        <v>26</v>
      </c>
      <c r="B249" s="29">
        <v>2014</v>
      </c>
      <c r="C249" s="34">
        <v>42156</v>
      </c>
      <c r="D249" s="29">
        <v>1774</v>
      </c>
      <c r="E249" s="29">
        <v>5197</v>
      </c>
      <c r="F249" s="28" t="s">
        <v>17</v>
      </c>
      <c r="G249" s="28" t="s">
        <v>19</v>
      </c>
      <c r="H249" s="28" t="s">
        <v>18</v>
      </c>
      <c r="I249" s="29">
        <v>1994</v>
      </c>
      <c r="J249" s="29">
        <v>500</v>
      </c>
      <c r="K249" s="29">
        <v>95</v>
      </c>
      <c r="L249" s="31">
        <v>0.7</v>
      </c>
      <c r="M249" s="31">
        <v>8.14</v>
      </c>
      <c r="N249" s="32">
        <v>0.497</v>
      </c>
      <c r="O249" s="9">
        <v>0.29834104938271605</v>
      </c>
      <c r="P249" s="11">
        <v>1.8215663580246913E-2</v>
      </c>
      <c r="Q249" s="25"/>
      <c r="R249" s="24"/>
    </row>
    <row r="250" spans="1:24" x14ac:dyDescent="0.25">
      <c r="A250" s="28" t="s">
        <v>26</v>
      </c>
      <c r="B250" s="29">
        <v>2014</v>
      </c>
      <c r="C250" s="34">
        <v>42156</v>
      </c>
      <c r="D250" s="29">
        <v>1774</v>
      </c>
      <c r="E250" s="29">
        <v>5198</v>
      </c>
      <c r="F250" s="28" t="s">
        <v>20</v>
      </c>
      <c r="G250" s="28" t="s">
        <v>33</v>
      </c>
      <c r="H250" s="28" t="s">
        <v>18</v>
      </c>
      <c r="I250" s="29">
        <v>2014</v>
      </c>
      <c r="J250" s="29">
        <v>500</v>
      </c>
      <c r="K250" s="29">
        <v>100</v>
      </c>
      <c r="L250" s="31">
        <v>0.7</v>
      </c>
      <c r="M250" s="31">
        <v>2.15</v>
      </c>
      <c r="N250" s="32">
        <v>8.0000000000000002E-3</v>
      </c>
      <c r="O250" s="9">
        <v>8.2947530864197525E-2</v>
      </c>
      <c r="P250" s="11">
        <v>3.0864197530864197E-4</v>
      </c>
      <c r="Q250" s="25">
        <f>O249-O250</f>
        <v>0.21539351851851851</v>
      </c>
      <c r="R250" s="24">
        <f>P249-P250</f>
        <v>1.7907021604938272E-2</v>
      </c>
      <c r="S250" s="38">
        <f>Q250/365</f>
        <v>5.9011922881785893E-4</v>
      </c>
      <c r="T250" s="38">
        <f>R250/365</f>
        <v>4.9060333164214446E-5</v>
      </c>
      <c r="U250" s="38">
        <f>T250*0.92</f>
        <v>4.513550651107729E-5</v>
      </c>
      <c r="V250" s="25">
        <f>LOOKUP(H250,'Load Factor Adjustment'!$A$40:$A$46,'Load Factor Adjustment'!$D$40:$D$46)</f>
        <v>0.68571428571428572</v>
      </c>
      <c r="W250" s="38">
        <f>S250*V250</f>
        <v>4.0465318547510326E-4</v>
      </c>
      <c r="X250" s="38">
        <f>U250*V250</f>
        <v>3.0950061607595856E-5</v>
      </c>
    </row>
    <row r="251" spans="1:24" x14ac:dyDescent="0.25">
      <c r="A251" s="28" t="s">
        <v>29</v>
      </c>
      <c r="B251" s="29">
        <v>2014</v>
      </c>
      <c r="C251" s="34">
        <v>42156</v>
      </c>
      <c r="D251" s="29">
        <v>1795</v>
      </c>
      <c r="E251" s="29">
        <v>5111</v>
      </c>
      <c r="F251" s="28" t="s">
        <v>17</v>
      </c>
      <c r="G251" s="28" t="s">
        <v>19</v>
      </c>
      <c r="H251" s="28" t="s">
        <v>55</v>
      </c>
      <c r="I251" s="29">
        <v>1997</v>
      </c>
      <c r="J251" s="29">
        <v>600</v>
      </c>
      <c r="K251" s="29">
        <v>80</v>
      </c>
      <c r="L251" s="29">
        <v>0.51</v>
      </c>
      <c r="M251" s="31">
        <v>8.14</v>
      </c>
      <c r="N251" s="32">
        <v>0.497</v>
      </c>
      <c r="O251" s="9">
        <v>0.21965079365079365</v>
      </c>
      <c r="P251" s="11">
        <v>1.341111111111111E-2</v>
      </c>
      <c r="Q251" s="25"/>
      <c r="R251" s="24"/>
    </row>
    <row r="252" spans="1:24" x14ac:dyDescent="0.25">
      <c r="A252" s="28" t="s">
        <v>29</v>
      </c>
      <c r="B252" s="29">
        <v>2014</v>
      </c>
      <c r="C252" s="34">
        <v>42156</v>
      </c>
      <c r="D252" s="29">
        <v>1795</v>
      </c>
      <c r="E252" s="29">
        <v>5112</v>
      </c>
      <c r="F252" s="28" t="s">
        <v>20</v>
      </c>
      <c r="G252" s="28" t="s">
        <v>31</v>
      </c>
      <c r="H252" s="28" t="s">
        <v>55</v>
      </c>
      <c r="I252" s="29">
        <v>2012</v>
      </c>
      <c r="J252" s="29">
        <v>600</v>
      </c>
      <c r="K252" s="29">
        <v>75</v>
      </c>
      <c r="L252" s="29">
        <v>0.51</v>
      </c>
      <c r="M252" s="31">
        <v>2.74</v>
      </c>
      <c r="N252" s="32">
        <v>8.0000000000000002E-3</v>
      </c>
      <c r="O252" s="9">
        <v>6.9315476190476205E-2</v>
      </c>
      <c r="P252" s="11">
        <v>2.0238095238095236E-4</v>
      </c>
      <c r="Q252" s="25">
        <f>O251-O252</f>
        <v>0.15033531746031745</v>
      </c>
      <c r="R252" s="24">
        <f>P251-P252</f>
        <v>1.3208730158730158E-2</v>
      </c>
      <c r="S252" s="38">
        <f>Q252/365</f>
        <v>4.1187758208306149E-4</v>
      </c>
      <c r="T252" s="38">
        <f>R252/365</f>
        <v>3.6188301804740155E-5</v>
      </c>
      <c r="U252" s="38">
        <f>T252*0.92</f>
        <v>3.3293237660360943E-5</v>
      </c>
      <c r="V252" s="25">
        <f>LOOKUP(H252,'Load Factor Adjustment'!$A$40:$A$46,'Load Factor Adjustment'!$D$40:$D$46)</f>
        <v>0.78431372549019607</v>
      </c>
      <c r="W252" s="38">
        <f>S252*V252</f>
        <v>3.2304124084945999E-4</v>
      </c>
      <c r="X252" s="38">
        <f>U252*V252</f>
        <v>2.6112343263028191E-5</v>
      </c>
    </row>
    <row r="253" spans="1:24" x14ac:dyDescent="0.25">
      <c r="A253" s="28" t="s">
        <v>29</v>
      </c>
      <c r="B253" s="29">
        <v>2014</v>
      </c>
      <c r="C253" s="34">
        <v>42156</v>
      </c>
      <c r="D253" s="29">
        <v>1796</v>
      </c>
      <c r="E253" s="29">
        <v>5113</v>
      </c>
      <c r="F253" s="28" t="s">
        <v>17</v>
      </c>
      <c r="G253" s="28" t="s">
        <v>19</v>
      </c>
      <c r="H253" s="28" t="s">
        <v>55</v>
      </c>
      <c r="I253" s="29">
        <v>1997</v>
      </c>
      <c r="J253" s="29">
        <v>600</v>
      </c>
      <c r="K253" s="29">
        <v>80</v>
      </c>
      <c r="L253" s="29">
        <v>0.51</v>
      </c>
      <c r="M253" s="31">
        <v>8.14</v>
      </c>
      <c r="N253" s="32">
        <v>0.497</v>
      </c>
      <c r="O253" s="9">
        <v>0.21965079365079365</v>
      </c>
      <c r="P253" s="11">
        <v>1.341111111111111E-2</v>
      </c>
      <c r="Q253" s="25"/>
      <c r="R253" s="24"/>
    </row>
    <row r="254" spans="1:24" x14ac:dyDescent="0.25">
      <c r="A254" s="28" t="s">
        <v>29</v>
      </c>
      <c r="B254" s="29">
        <v>2014</v>
      </c>
      <c r="C254" s="34">
        <v>42156</v>
      </c>
      <c r="D254" s="29">
        <v>1796</v>
      </c>
      <c r="E254" s="29">
        <v>5114</v>
      </c>
      <c r="F254" s="28" t="s">
        <v>20</v>
      </c>
      <c r="G254" s="28" t="s">
        <v>31</v>
      </c>
      <c r="H254" s="28" t="s">
        <v>55</v>
      </c>
      <c r="I254" s="29">
        <v>2012</v>
      </c>
      <c r="J254" s="29">
        <v>600</v>
      </c>
      <c r="K254" s="29">
        <v>75</v>
      </c>
      <c r="L254" s="29">
        <v>0.51</v>
      </c>
      <c r="M254" s="31">
        <v>2.74</v>
      </c>
      <c r="N254" s="32">
        <v>8.0000000000000002E-3</v>
      </c>
      <c r="O254" s="9">
        <v>6.9315476190476205E-2</v>
      </c>
      <c r="P254" s="11">
        <v>2.0238095238095236E-4</v>
      </c>
      <c r="Q254" s="25">
        <f>O253-O254</f>
        <v>0.15033531746031745</v>
      </c>
      <c r="R254" s="24">
        <f>P253-P254</f>
        <v>1.3208730158730158E-2</v>
      </c>
      <c r="S254" s="38">
        <f>Q254/365</f>
        <v>4.1187758208306149E-4</v>
      </c>
      <c r="T254" s="38">
        <f>R254/365</f>
        <v>3.6188301804740155E-5</v>
      </c>
      <c r="U254" s="38">
        <f>T254*0.92</f>
        <v>3.3293237660360943E-5</v>
      </c>
      <c r="V254" s="25">
        <f>LOOKUP(H254,'Load Factor Adjustment'!$A$40:$A$46,'Load Factor Adjustment'!$D$40:$D$46)</f>
        <v>0.78431372549019607</v>
      </c>
      <c r="W254" s="38">
        <f>S254*V254</f>
        <v>3.2304124084945999E-4</v>
      </c>
      <c r="X254" s="38">
        <f>U254*V254</f>
        <v>2.6112343263028191E-5</v>
      </c>
    </row>
    <row r="255" spans="1:24" x14ac:dyDescent="0.25">
      <c r="A255" s="28" t="s">
        <v>26</v>
      </c>
      <c r="B255" s="29">
        <v>2014</v>
      </c>
      <c r="C255" s="34">
        <v>42158</v>
      </c>
      <c r="D255" s="29">
        <v>1776</v>
      </c>
      <c r="E255" s="29">
        <v>5132</v>
      </c>
      <c r="F255" s="28" t="s">
        <v>17</v>
      </c>
      <c r="G255" s="28" t="s">
        <v>19</v>
      </c>
      <c r="H255" s="28" t="s">
        <v>18</v>
      </c>
      <c r="I255" s="29">
        <v>1979</v>
      </c>
      <c r="J255" s="29">
        <v>500</v>
      </c>
      <c r="K255" s="29">
        <v>98</v>
      </c>
      <c r="L255" s="31">
        <v>0.7</v>
      </c>
      <c r="M255" s="31">
        <v>12.09</v>
      </c>
      <c r="N255" s="32">
        <v>0.60499999999999998</v>
      </c>
      <c r="O255" s="9">
        <v>0.45710648148148147</v>
      </c>
      <c r="P255" s="11">
        <v>2.287422839506173E-2</v>
      </c>
      <c r="Q255" s="25"/>
      <c r="R255" s="24"/>
    </row>
    <row r="256" spans="1:24" x14ac:dyDescent="0.25">
      <c r="A256" s="28" t="s">
        <v>26</v>
      </c>
      <c r="B256" s="29">
        <v>2014</v>
      </c>
      <c r="C256" s="34">
        <v>42158</v>
      </c>
      <c r="D256" s="29">
        <v>1776</v>
      </c>
      <c r="E256" s="29">
        <v>5134</v>
      </c>
      <c r="F256" s="28" t="s">
        <v>20</v>
      </c>
      <c r="G256" s="28" t="s">
        <v>33</v>
      </c>
      <c r="H256" s="28" t="s">
        <v>18</v>
      </c>
      <c r="I256" s="29">
        <v>2014</v>
      </c>
      <c r="J256" s="29">
        <v>500</v>
      </c>
      <c r="K256" s="29">
        <v>100</v>
      </c>
      <c r="L256" s="31">
        <v>0.7</v>
      </c>
      <c r="M256" s="31">
        <v>2.15</v>
      </c>
      <c r="N256" s="32">
        <v>8.0000000000000002E-3</v>
      </c>
      <c r="O256" s="9">
        <v>8.2947530864197525E-2</v>
      </c>
      <c r="P256" s="11">
        <v>3.0864197530864197E-4</v>
      </c>
      <c r="Q256" s="25">
        <f>O255-O256</f>
        <v>0.37415895061728394</v>
      </c>
      <c r="R256" s="24">
        <f>P255-P256</f>
        <v>2.2565586419753089E-2</v>
      </c>
      <c r="S256" s="38">
        <f>Q256/365</f>
        <v>1.0250930153898189E-3</v>
      </c>
      <c r="T256" s="38">
        <f>R256/365</f>
        <v>6.1823524437679692E-5</v>
      </c>
      <c r="U256" s="38">
        <f>T256*0.92</f>
        <v>5.687764248266532E-5</v>
      </c>
      <c r="V256" s="25">
        <f>LOOKUP(H256,'Load Factor Adjustment'!$A$40:$A$46,'Load Factor Adjustment'!$D$40:$D$46)</f>
        <v>0.68571428571428572</v>
      </c>
      <c r="W256" s="38">
        <f>S256*V256</f>
        <v>7.0292092483873294E-4</v>
      </c>
      <c r="X256" s="38">
        <f>U256*V256</f>
        <v>3.9001811988113366E-5</v>
      </c>
    </row>
    <row r="257" spans="1:24" x14ac:dyDescent="0.25">
      <c r="A257" s="28" t="s">
        <v>27</v>
      </c>
      <c r="B257" s="29">
        <v>2014</v>
      </c>
      <c r="C257" s="34">
        <v>42159</v>
      </c>
      <c r="D257" s="29">
        <v>1892</v>
      </c>
      <c r="E257" s="29">
        <v>5103</v>
      </c>
      <c r="F257" s="28" t="s">
        <v>17</v>
      </c>
      <c r="G257" s="28" t="s">
        <v>19</v>
      </c>
      <c r="H257" s="28" t="s">
        <v>18</v>
      </c>
      <c r="I257" s="29">
        <v>1984</v>
      </c>
      <c r="J257" s="29">
        <v>1200</v>
      </c>
      <c r="K257" s="29">
        <v>80</v>
      </c>
      <c r="L257" s="31">
        <v>0.7</v>
      </c>
      <c r="M257" s="31">
        <v>12.09</v>
      </c>
      <c r="N257" s="32">
        <v>0.60499999999999998</v>
      </c>
      <c r="O257" s="9">
        <v>0.89555555555555555</v>
      </c>
      <c r="P257" s="11">
        <v>4.4814814814814814E-2</v>
      </c>
      <c r="Q257" s="25"/>
      <c r="R257" s="24"/>
    </row>
    <row r="258" spans="1:24" x14ac:dyDescent="0.25">
      <c r="A258" s="28" t="s">
        <v>27</v>
      </c>
      <c r="B258" s="29">
        <v>2014</v>
      </c>
      <c r="C258" s="34">
        <v>42159</v>
      </c>
      <c r="D258" s="29">
        <v>1892</v>
      </c>
      <c r="E258" s="29">
        <v>5104</v>
      </c>
      <c r="F258" s="28" t="s">
        <v>20</v>
      </c>
      <c r="G258" s="28" t="s">
        <v>33</v>
      </c>
      <c r="H258" s="28" t="s">
        <v>18</v>
      </c>
      <c r="I258" s="29">
        <v>2014</v>
      </c>
      <c r="J258" s="29">
        <v>1200</v>
      </c>
      <c r="K258" s="29">
        <v>84</v>
      </c>
      <c r="L258" s="31">
        <v>0.7</v>
      </c>
      <c r="M258" s="31">
        <v>2.14</v>
      </c>
      <c r="N258" s="32">
        <v>8.0000000000000002E-3</v>
      </c>
      <c r="O258" s="9">
        <v>0.16644444444444445</v>
      </c>
      <c r="P258" s="11">
        <v>6.2222222222222214E-4</v>
      </c>
      <c r="Q258" s="25">
        <f>O257-O258</f>
        <v>0.72911111111111104</v>
      </c>
      <c r="R258" s="24">
        <f>P257-P258</f>
        <v>4.4192592592592589E-2</v>
      </c>
      <c r="S258" s="38">
        <f>Q258/365</f>
        <v>1.9975646879756468E-3</v>
      </c>
      <c r="T258" s="38">
        <f>R258/365</f>
        <v>1.2107559614408928E-4</v>
      </c>
      <c r="U258" s="38">
        <f>T258*0.92</f>
        <v>1.1138954845256215E-4</v>
      </c>
      <c r="V258" s="25">
        <f>LOOKUP(H258,'Load Factor Adjustment'!$A$40:$A$46,'Load Factor Adjustment'!$D$40:$D$46)</f>
        <v>0.68571428571428572</v>
      </c>
      <c r="W258" s="38">
        <f>S258*V258</f>
        <v>1.3697586431833007E-3</v>
      </c>
      <c r="X258" s="38">
        <f>U258*V258</f>
        <v>7.6381404653185471E-5</v>
      </c>
    </row>
    <row r="259" spans="1:24" x14ac:dyDescent="0.25">
      <c r="A259" s="28" t="s">
        <v>28</v>
      </c>
      <c r="B259" s="29">
        <v>2015</v>
      </c>
      <c r="C259" s="34">
        <v>42160</v>
      </c>
      <c r="D259" s="29">
        <v>1811</v>
      </c>
      <c r="E259" s="29">
        <v>5067</v>
      </c>
      <c r="F259" s="28" t="s">
        <v>17</v>
      </c>
      <c r="G259" s="28" t="s">
        <v>19</v>
      </c>
      <c r="H259" s="28" t="s">
        <v>18</v>
      </c>
      <c r="I259" s="29">
        <v>1994</v>
      </c>
      <c r="J259" s="29">
        <v>900</v>
      </c>
      <c r="K259" s="29">
        <v>81</v>
      </c>
      <c r="L259" s="31">
        <v>0.7</v>
      </c>
      <c r="M259" s="31">
        <v>8.14</v>
      </c>
      <c r="N259" s="32">
        <v>0.497</v>
      </c>
      <c r="O259" s="9">
        <v>0.45787500000000009</v>
      </c>
      <c r="P259" s="11">
        <v>2.7956249999999998E-2</v>
      </c>
      <c r="Q259" s="25"/>
      <c r="R259" s="24"/>
    </row>
    <row r="260" spans="1:24" x14ac:dyDescent="0.25">
      <c r="A260" s="28" t="s">
        <v>28</v>
      </c>
      <c r="B260" s="29">
        <v>2015</v>
      </c>
      <c r="C260" s="34">
        <v>42160</v>
      </c>
      <c r="D260" s="29">
        <v>1811</v>
      </c>
      <c r="E260" s="29">
        <v>5068</v>
      </c>
      <c r="F260" s="28" t="s">
        <v>20</v>
      </c>
      <c r="G260" s="28" t="s">
        <v>33</v>
      </c>
      <c r="H260" s="28" t="s">
        <v>18</v>
      </c>
      <c r="I260" s="29">
        <v>2014</v>
      </c>
      <c r="J260" s="29">
        <v>900</v>
      </c>
      <c r="K260" s="29">
        <v>85</v>
      </c>
      <c r="L260" s="31">
        <v>0.7</v>
      </c>
      <c r="M260" s="31">
        <v>2.14</v>
      </c>
      <c r="N260" s="32">
        <v>8.0000000000000002E-3</v>
      </c>
      <c r="O260" s="9">
        <v>0.12631944444444446</v>
      </c>
      <c r="P260" s="11">
        <v>4.7222222222222218E-4</v>
      </c>
      <c r="Q260" s="25">
        <f>O259-O260</f>
        <v>0.3315555555555556</v>
      </c>
      <c r="R260" s="24">
        <f>P259-P260</f>
        <v>2.7484027777777777E-2</v>
      </c>
      <c r="S260" s="38">
        <f>Q260/365</f>
        <v>9.0837138508371399E-4</v>
      </c>
      <c r="T260" s="38">
        <f>R260/365</f>
        <v>7.5298706240487068E-5</v>
      </c>
      <c r="U260" s="38">
        <f>T260*0.92</f>
        <v>6.9274809741248108E-5</v>
      </c>
      <c r="V260" s="25">
        <f>LOOKUP(H260,'Load Factor Adjustment'!$A$40:$A$46,'Load Factor Adjustment'!$D$40:$D$46)</f>
        <v>0.68571428571428572</v>
      </c>
      <c r="W260" s="38">
        <f>S260*V260</f>
        <v>6.228832354859753E-4</v>
      </c>
      <c r="X260" s="38">
        <f>U260*V260</f>
        <v>4.7502726679712986E-5</v>
      </c>
    </row>
    <row r="261" spans="1:24" x14ac:dyDescent="0.25">
      <c r="A261" s="28" t="s">
        <v>27</v>
      </c>
      <c r="B261" s="29">
        <v>2014</v>
      </c>
      <c r="C261" s="34">
        <v>42160</v>
      </c>
      <c r="D261" s="29">
        <v>1881</v>
      </c>
      <c r="E261" s="29">
        <v>5093</v>
      </c>
      <c r="F261" s="28" t="s">
        <v>17</v>
      </c>
      <c r="G261" s="28" t="s">
        <v>32</v>
      </c>
      <c r="H261" s="28" t="s">
        <v>18</v>
      </c>
      <c r="I261" s="29">
        <v>1998</v>
      </c>
      <c r="J261" s="29">
        <v>300</v>
      </c>
      <c r="K261" s="29">
        <v>108</v>
      </c>
      <c r="L261" s="31">
        <v>0.7</v>
      </c>
      <c r="M261" s="31">
        <v>6.54</v>
      </c>
      <c r="N261" s="32">
        <v>0.27400000000000002</v>
      </c>
      <c r="O261" s="9">
        <v>0.16349999999999998</v>
      </c>
      <c r="P261" s="11">
        <v>6.8499999999999993E-3</v>
      </c>
      <c r="Q261" s="25"/>
      <c r="R261" s="24"/>
    </row>
    <row r="262" spans="1:24" x14ac:dyDescent="0.25">
      <c r="A262" s="28" t="s">
        <v>27</v>
      </c>
      <c r="B262" s="29">
        <v>2014</v>
      </c>
      <c r="C262" s="34">
        <v>42160</v>
      </c>
      <c r="D262" s="29">
        <v>1881</v>
      </c>
      <c r="E262" s="29">
        <v>5094</v>
      </c>
      <c r="F262" s="28" t="s">
        <v>20</v>
      </c>
      <c r="G262" s="28" t="s">
        <v>33</v>
      </c>
      <c r="H262" s="28" t="s">
        <v>18</v>
      </c>
      <c r="I262" s="29">
        <v>2014</v>
      </c>
      <c r="J262" s="29">
        <v>300</v>
      </c>
      <c r="K262" s="29">
        <v>125</v>
      </c>
      <c r="L262" s="31">
        <v>0.7</v>
      </c>
      <c r="M262" s="31">
        <v>2.15</v>
      </c>
      <c r="N262" s="32">
        <v>8.0000000000000002E-3</v>
      </c>
      <c r="O262" s="9">
        <v>6.2210648148148147E-2</v>
      </c>
      <c r="P262" s="11">
        <v>2.3148148148148149E-4</v>
      </c>
      <c r="Q262" s="25">
        <f>O261-O262</f>
        <v>0.10128935185185184</v>
      </c>
      <c r="R262" s="24">
        <f>P261-P262</f>
        <v>6.6185185185185175E-3</v>
      </c>
      <c r="S262" s="38">
        <f>Q262/365</f>
        <v>2.7750507356671738E-4</v>
      </c>
      <c r="T262" s="38">
        <f>R262/365</f>
        <v>1.8132927447995937E-5</v>
      </c>
      <c r="U262" s="38">
        <f>T262*0.92</f>
        <v>1.6682293252156262E-5</v>
      </c>
      <c r="V262" s="25">
        <f>LOOKUP(H262,'Load Factor Adjustment'!$A$40:$A$46,'Load Factor Adjustment'!$D$40:$D$46)</f>
        <v>0.68571428571428572</v>
      </c>
      <c r="W262" s="38">
        <f>S262*V262</f>
        <v>1.9028919330289193E-4</v>
      </c>
      <c r="X262" s="38">
        <f>U262*V262</f>
        <v>1.1439286801478579E-5</v>
      </c>
    </row>
    <row r="263" spans="1:24" x14ac:dyDescent="0.25">
      <c r="A263" s="28" t="s">
        <v>16</v>
      </c>
      <c r="B263" s="29">
        <v>2014</v>
      </c>
      <c r="C263" s="34">
        <v>42163</v>
      </c>
      <c r="D263" s="29">
        <v>1940</v>
      </c>
      <c r="E263" s="29">
        <v>5041</v>
      </c>
      <c r="F263" s="28" t="s">
        <v>17</v>
      </c>
      <c r="G263" s="28" t="s">
        <v>19</v>
      </c>
      <c r="H263" s="28" t="s">
        <v>18</v>
      </c>
      <c r="I263" s="29">
        <v>1975</v>
      </c>
      <c r="J263" s="29">
        <v>100</v>
      </c>
      <c r="K263" s="29">
        <v>65</v>
      </c>
      <c r="L263" s="31">
        <v>0.7</v>
      </c>
      <c r="M263" s="31">
        <v>12.09</v>
      </c>
      <c r="N263" s="32">
        <v>0.60499999999999998</v>
      </c>
      <c r="O263" s="9">
        <v>6.0636574074074072E-2</v>
      </c>
      <c r="P263" s="11">
        <v>3.0343364197530863E-3</v>
      </c>
      <c r="Q263" s="25"/>
      <c r="R263" s="24"/>
    </row>
    <row r="264" spans="1:24" x14ac:dyDescent="0.25">
      <c r="A264" s="28" t="s">
        <v>16</v>
      </c>
      <c r="B264" s="29">
        <v>2014</v>
      </c>
      <c r="C264" s="34">
        <v>42163</v>
      </c>
      <c r="D264" s="29">
        <v>1940</v>
      </c>
      <c r="E264" s="29">
        <v>5042</v>
      </c>
      <c r="F264" s="28" t="s">
        <v>20</v>
      </c>
      <c r="G264" s="28" t="s">
        <v>42</v>
      </c>
      <c r="H264" s="28" t="s">
        <v>18</v>
      </c>
      <c r="I264" s="29">
        <v>2014</v>
      </c>
      <c r="J264" s="29">
        <v>100</v>
      </c>
      <c r="K264" s="29">
        <v>52</v>
      </c>
      <c r="L264" s="31">
        <v>0.7</v>
      </c>
      <c r="M264" s="31">
        <v>2.74</v>
      </c>
      <c r="N264" s="32">
        <v>8.0000000000000002E-3</v>
      </c>
      <c r="O264" s="9">
        <v>1.0993827160493826E-2</v>
      </c>
      <c r="P264" s="11">
        <v>3.2098765432098763E-5</v>
      </c>
      <c r="Q264" s="25">
        <f>O263-O264</f>
        <v>4.9642746913580248E-2</v>
      </c>
      <c r="R264" s="24">
        <f>P263-P264</f>
        <v>3.0022376543209876E-3</v>
      </c>
      <c r="S264" s="38">
        <f>Q264/365</f>
        <v>1.3600752579063082E-4</v>
      </c>
      <c r="T264" s="38">
        <f>R264/365</f>
        <v>8.2253086419753078E-6</v>
      </c>
      <c r="U264" s="38">
        <f>T264*0.92</f>
        <v>7.5672839506172837E-6</v>
      </c>
      <c r="V264" s="25">
        <f>LOOKUP(H264,'Load Factor Adjustment'!$A$40:$A$46,'Load Factor Adjustment'!$D$40:$D$46)</f>
        <v>0.68571428571428572</v>
      </c>
      <c r="W264" s="38">
        <f>S264*V264</f>
        <v>9.3262303399289703E-5</v>
      </c>
      <c r="X264" s="38">
        <f>U264*V264</f>
        <v>5.1889947089947086E-6</v>
      </c>
    </row>
    <row r="265" spans="1:24" x14ac:dyDescent="0.25">
      <c r="A265" s="28" t="s">
        <v>16</v>
      </c>
      <c r="B265" s="29">
        <v>2015</v>
      </c>
      <c r="C265" s="34">
        <v>42165</v>
      </c>
      <c r="D265" s="29">
        <v>1748</v>
      </c>
      <c r="E265" s="29">
        <v>5173</v>
      </c>
      <c r="F265" s="28" t="s">
        <v>17</v>
      </c>
      <c r="G265" s="28" t="s">
        <v>19</v>
      </c>
      <c r="H265" s="28" t="s">
        <v>18</v>
      </c>
      <c r="I265" s="29">
        <v>1996</v>
      </c>
      <c r="J265" s="29">
        <v>600</v>
      </c>
      <c r="K265" s="29">
        <v>103</v>
      </c>
      <c r="L265" s="31">
        <v>0.7</v>
      </c>
      <c r="M265" s="31">
        <v>8.14</v>
      </c>
      <c r="N265" s="32">
        <v>0.497</v>
      </c>
      <c r="O265" s="9">
        <v>0.3881574074074074</v>
      </c>
      <c r="P265" s="11">
        <v>2.3699537037037033E-2</v>
      </c>
      <c r="Q265" s="25"/>
      <c r="R265" s="24"/>
    </row>
    <row r="266" spans="1:24" x14ac:dyDescent="0.25">
      <c r="A266" s="28" t="s">
        <v>16</v>
      </c>
      <c r="B266" s="29">
        <v>2015</v>
      </c>
      <c r="C266" s="34">
        <v>42165</v>
      </c>
      <c r="D266" s="29">
        <v>1748</v>
      </c>
      <c r="E266" s="29">
        <v>5174</v>
      </c>
      <c r="F266" s="28" t="s">
        <v>20</v>
      </c>
      <c r="G266" s="28" t="s">
        <v>21</v>
      </c>
      <c r="H266" s="28" t="s">
        <v>18</v>
      </c>
      <c r="I266" s="29">
        <v>2011</v>
      </c>
      <c r="J266" s="29">
        <v>600</v>
      </c>
      <c r="K266" s="29">
        <v>108</v>
      </c>
      <c r="L266" s="31">
        <v>0.7</v>
      </c>
      <c r="M266" s="31">
        <v>2.3199999999999998</v>
      </c>
      <c r="N266" s="32">
        <v>0.112</v>
      </c>
      <c r="O266" s="9">
        <v>0.11599999999999999</v>
      </c>
      <c r="P266" s="11">
        <v>5.5999999999999999E-3</v>
      </c>
      <c r="Q266" s="25">
        <f>O265-O266</f>
        <v>0.2721574074074074</v>
      </c>
      <c r="R266" s="24">
        <f>P265-P266</f>
        <v>1.8099537037037032E-2</v>
      </c>
      <c r="S266" s="38">
        <f>Q266/365</f>
        <v>7.45636732623034E-4</v>
      </c>
      <c r="T266" s="38">
        <f>R266/365</f>
        <v>4.9587772704211046E-5</v>
      </c>
      <c r="U266" s="38">
        <f>T266*0.92</f>
        <v>4.5620750887874164E-5</v>
      </c>
      <c r="V266" s="25">
        <f>LOOKUP(H266,'Load Factor Adjustment'!$A$40:$A$46,'Load Factor Adjustment'!$D$40:$D$46)</f>
        <v>0.68571428571428572</v>
      </c>
      <c r="W266" s="38">
        <f>S266*V266</f>
        <v>5.1129375951293758E-4</v>
      </c>
      <c r="X266" s="38">
        <f>U266*V266</f>
        <v>3.1282800608827995E-5</v>
      </c>
    </row>
    <row r="267" spans="1:24" x14ac:dyDescent="0.25">
      <c r="A267" s="28" t="s">
        <v>23</v>
      </c>
      <c r="B267" s="29">
        <v>2013</v>
      </c>
      <c r="C267" s="34">
        <v>42165</v>
      </c>
      <c r="D267" s="29">
        <v>1843</v>
      </c>
      <c r="E267" s="29">
        <v>5160</v>
      </c>
      <c r="F267" s="28" t="s">
        <v>17</v>
      </c>
      <c r="G267" s="28" t="s">
        <v>19</v>
      </c>
      <c r="H267" s="28" t="s">
        <v>18</v>
      </c>
      <c r="I267" s="29">
        <v>1975</v>
      </c>
      <c r="J267" s="29">
        <v>500</v>
      </c>
      <c r="K267" s="29">
        <v>72</v>
      </c>
      <c r="L267" s="31">
        <v>0.7</v>
      </c>
      <c r="M267" s="31">
        <v>12.09</v>
      </c>
      <c r="N267" s="32">
        <v>0.60499999999999998</v>
      </c>
      <c r="O267" s="9">
        <v>0.33583333333333332</v>
      </c>
      <c r="P267" s="11">
        <v>1.6805555555555553E-2</v>
      </c>
      <c r="Q267" s="25"/>
      <c r="R267" s="24"/>
    </row>
    <row r="268" spans="1:24" x14ac:dyDescent="0.25">
      <c r="A268" s="28" t="s">
        <v>23</v>
      </c>
      <c r="B268" s="29">
        <v>2013</v>
      </c>
      <c r="C268" s="34">
        <v>42165</v>
      </c>
      <c r="D268" s="29">
        <v>1843</v>
      </c>
      <c r="E268" s="29">
        <v>5162</v>
      </c>
      <c r="F268" s="28" t="s">
        <v>20</v>
      </c>
      <c r="G268" s="28" t="s">
        <v>21</v>
      </c>
      <c r="H268" s="28" t="s">
        <v>18</v>
      </c>
      <c r="I268" s="29">
        <v>2015</v>
      </c>
      <c r="J268" s="29">
        <v>500</v>
      </c>
      <c r="K268" s="29">
        <v>87</v>
      </c>
      <c r="L268" s="31">
        <v>0.7</v>
      </c>
      <c r="M268" s="31">
        <v>2.74</v>
      </c>
      <c r="N268" s="32">
        <v>0.192</v>
      </c>
      <c r="O268" s="9">
        <v>9.1967592592592587E-2</v>
      </c>
      <c r="P268" s="11">
        <v>6.4444444444444436E-3</v>
      </c>
      <c r="Q268" s="25">
        <f>O267-O268</f>
        <v>0.24386574074074074</v>
      </c>
      <c r="R268" s="24">
        <f>P267-P268</f>
        <v>1.0361111111111109E-2</v>
      </c>
      <c r="S268" s="38">
        <f>Q268/365</f>
        <v>6.6812531709791985E-4</v>
      </c>
      <c r="T268" s="38">
        <f>R268/365</f>
        <v>2.8386605783866052E-5</v>
      </c>
      <c r="U268" s="38">
        <f>T268*0.92</f>
        <v>2.6115677321156769E-5</v>
      </c>
      <c r="V268" s="25">
        <f>LOOKUP(H268,'Load Factor Adjustment'!$A$40:$A$46,'Load Factor Adjustment'!$D$40:$D$46)</f>
        <v>0.68571428571428572</v>
      </c>
      <c r="W268" s="38">
        <f>S268*V268</f>
        <v>4.5814307458143076E-4</v>
      </c>
      <c r="X268" s="38">
        <f>U268*V268</f>
        <v>1.7907893020221786E-5</v>
      </c>
    </row>
    <row r="269" spans="1:24" x14ac:dyDescent="0.25">
      <c r="A269" s="28" t="s">
        <v>27</v>
      </c>
      <c r="B269" s="29">
        <v>2014</v>
      </c>
      <c r="C269" s="34">
        <v>42165</v>
      </c>
      <c r="D269" s="29">
        <v>1890</v>
      </c>
      <c r="E269" s="29">
        <v>5075</v>
      </c>
      <c r="F269" s="28" t="s">
        <v>17</v>
      </c>
      <c r="G269" s="28" t="s">
        <v>19</v>
      </c>
      <c r="H269" s="28" t="s">
        <v>18</v>
      </c>
      <c r="I269" s="29">
        <v>1982</v>
      </c>
      <c r="J269" s="29">
        <v>300</v>
      </c>
      <c r="K269" s="29">
        <v>84</v>
      </c>
      <c r="L269" s="31">
        <v>0.7</v>
      </c>
      <c r="M269" s="31">
        <v>12.09</v>
      </c>
      <c r="N269" s="32">
        <v>0.60499999999999998</v>
      </c>
      <c r="O269" s="9">
        <v>0.23508333333333331</v>
      </c>
      <c r="P269" s="11">
        <v>1.1763888888888888E-2</v>
      </c>
      <c r="Q269" s="25"/>
      <c r="R269" s="24"/>
    </row>
    <row r="270" spans="1:24" x14ac:dyDescent="0.25">
      <c r="A270" s="28" t="s">
        <v>27</v>
      </c>
      <c r="B270" s="29">
        <v>2014</v>
      </c>
      <c r="C270" s="34">
        <v>42165</v>
      </c>
      <c r="D270" s="29">
        <v>1890</v>
      </c>
      <c r="E270" s="29">
        <v>5076</v>
      </c>
      <c r="F270" s="28" t="s">
        <v>20</v>
      </c>
      <c r="G270" s="28" t="s">
        <v>42</v>
      </c>
      <c r="H270" s="28" t="s">
        <v>18</v>
      </c>
      <c r="I270" s="29">
        <v>2015</v>
      </c>
      <c r="J270" s="29">
        <v>300</v>
      </c>
      <c r="K270" s="29">
        <v>85</v>
      </c>
      <c r="L270" s="31">
        <v>0.7</v>
      </c>
      <c r="M270" s="31">
        <v>2.74</v>
      </c>
      <c r="N270" s="32">
        <v>0.192</v>
      </c>
      <c r="O270" s="9">
        <v>5.3912037037037043E-2</v>
      </c>
      <c r="P270" s="11">
        <v>3.7777777777777775E-3</v>
      </c>
      <c r="Q270" s="25">
        <f>O269-O270</f>
        <v>0.18117129629629627</v>
      </c>
      <c r="R270" s="24">
        <f>P269-P270</f>
        <v>7.9861111111111105E-3</v>
      </c>
      <c r="S270" s="38">
        <f>Q270/365</f>
        <v>4.9635971588026374E-4</v>
      </c>
      <c r="T270" s="38">
        <f>R270/365</f>
        <v>2.1879756468797564E-5</v>
      </c>
      <c r="U270" s="38">
        <f>T270*0.92</f>
        <v>2.0129375951293761E-5</v>
      </c>
      <c r="V270" s="25">
        <f>LOOKUP(H270,'Load Factor Adjustment'!$A$40:$A$46,'Load Factor Adjustment'!$D$40:$D$46)</f>
        <v>0.68571428571428572</v>
      </c>
      <c r="W270" s="38">
        <f>S270*V270</f>
        <v>3.4036094803218086E-4</v>
      </c>
      <c r="X270" s="38">
        <f>U270*V270</f>
        <v>1.3803000652315722E-5</v>
      </c>
    </row>
    <row r="271" spans="1:24" x14ac:dyDescent="0.25">
      <c r="A271" s="28" t="s">
        <v>27</v>
      </c>
      <c r="B271" s="29">
        <v>2014</v>
      </c>
      <c r="C271" s="34">
        <v>42165</v>
      </c>
      <c r="D271" s="29">
        <v>1893</v>
      </c>
      <c r="E271" s="29">
        <v>5081</v>
      </c>
      <c r="F271" s="28" t="s">
        <v>17</v>
      </c>
      <c r="G271" s="28" t="s">
        <v>19</v>
      </c>
      <c r="H271" s="28" t="s">
        <v>18</v>
      </c>
      <c r="I271" s="29">
        <v>1980</v>
      </c>
      <c r="J271" s="29">
        <v>800</v>
      </c>
      <c r="K271" s="29">
        <v>97</v>
      </c>
      <c r="L271" s="31">
        <v>0.7</v>
      </c>
      <c r="M271" s="31">
        <v>12.09</v>
      </c>
      <c r="N271" s="32">
        <v>0.60499999999999998</v>
      </c>
      <c r="O271" s="9">
        <v>0.72390740740740733</v>
      </c>
      <c r="P271" s="11">
        <v>3.6225308641975304E-2</v>
      </c>
      <c r="Q271" s="25"/>
      <c r="R271" s="24"/>
    </row>
    <row r="272" spans="1:24" x14ac:dyDescent="0.25">
      <c r="A272" s="28" t="s">
        <v>27</v>
      </c>
      <c r="B272" s="29">
        <v>2014</v>
      </c>
      <c r="C272" s="34">
        <v>42165</v>
      </c>
      <c r="D272" s="29">
        <v>1893</v>
      </c>
      <c r="E272" s="29">
        <v>5082</v>
      </c>
      <c r="F272" s="28" t="s">
        <v>20</v>
      </c>
      <c r="G272" s="28" t="s">
        <v>33</v>
      </c>
      <c r="H272" s="28" t="s">
        <v>18</v>
      </c>
      <c r="I272" s="29">
        <v>2014</v>
      </c>
      <c r="J272" s="29">
        <v>800</v>
      </c>
      <c r="K272" s="29">
        <v>105</v>
      </c>
      <c r="L272" s="31">
        <v>0.7</v>
      </c>
      <c r="M272" s="31">
        <v>2.15</v>
      </c>
      <c r="N272" s="32">
        <v>8.0000000000000002E-3</v>
      </c>
      <c r="O272" s="9">
        <v>0.13935185185185184</v>
      </c>
      <c r="P272" s="11">
        <v>5.1851851851851853E-4</v>
      </c>
      <c r="Q272" s="25">
        <f>O271-O272</f>
        <v>0.58455555555555549</v>
      </c>
      <c r="R272" s="24">
        <f>P271-P272</f>
        <v>3.5706790123456789E-2</v>
      </c>
      <c r="S272" s="38">
        <f>Q272/365</f>
        <v>1.6015220700152206E-3</v>
      </c>
      <c r="T272" s="38">
        <f>R272/365</f>
        <v>9.7826822256046002E-5</v>
      </c>
      <c r="U272" s="38">
        <f>T272*0.92</f>
        <v>9.0000676475562326E-5</v>
      </c>
      <c r="V272" s="25">
        <f>LOOKUP(H272,'Load Factor Adjustment'!$A$40:$A$46,'Load Factor Adjustment'!$D$40:$D$46)</f>
        <v>0.68571428571428572</v>
      </c>
      <c r="W272" s="38">
        <f>S272*V272</f>
        <v>1.0981865622961512E-3</v>
      </c>
      <c r="X272" s="38">
        <f>U272*V272</f>
        <v>6.1714749583242738E-5</v>
      </c>
    </row>
    <row r="273" spans="1:24" x14ac:dyDescent="0.25">
      <c r="A273" s="28" t="s">
        <v>29</v>
      </c>
      <c r="B273" s="29">
        <v>2014</v>
      </c>
      <c r="C273" s="34">
        <v>42166</v>
      </c>
      <c r="D273" s="29">
        <v>1793</v>
      </c>
      <c r="E273" s="29">
        <v>5116</v>
      </c>
      <c r="F273" s="28" t="s">
        <v>17</v>
      </c>
      <c r="G273" s="28" t="s">
        <v>38</v>
      </c>
      <c r="H273" s="28" t="s">
        <v>18</v>
      </c>
      <c r="I273" s="29">
        <v>2001</v>
      </c>
      <c r="J273" s="29">
        <v>1200</v>
      </c>
      <c r="K273" s="29">
        <v>386</v>
      </c>
      <c r="L273" s="31">
        <v>0.7</v>
      </c>
      <c r="M273" s="31">
        <v>3.79</v>
      </c>
      <c r="N273" s="32">
        <v>8.7999999999999995E-2</v>
      </c>
      <c r="O273" s="9">
        <v>1.3545740740740739</v>
      </c>
      <c r="P273" s="11">
        <v>3.1451851851851849E-2</v>
      </c>
      <c r="Q273" s="25"/>
      <c r="R273" s="24"/>
    </row>
    <row r="274" spans="1:24" x14ac:dyDescent="0.25">
      <c r="A274" s="28" t="s">
        <v>29</v>
      </c>
      <c r="B274" s="29">
        <v>2014</v>
      </c>
      <c r="C274" s="34">
        <v>42166</v>
      </c>
      <c r="D274" s="29">
        <v>1793</v>
      </c>
      <c r="E274" s="29">
        <v>5117</v>
      </c>
      <c r="F274" s="28" t="s">
        <v>20</v>
      </c>
      <c r="G274" s="28" t="s">
        <v>42</v>
      </c>
      <c r="H274" s="28" t="s">
        <v>18</v>
      </c>
      <c r="I274" s="29">
        <v>2014</v>
      </c>
      <c r="J274" s="29">
        <v>1200</v>
      </c>
      <c r="K274" s="29">
        <v>408</v>
      </c>
      <c r="L274" s="31">
        <v>0.7</v>
      </c>
      <c r="M274" s="31">
        <v>0.26</v>
      </c>
      <c r="N274" s="32">
        <v>8.0000000000000002E-3</v>
      </c>
      <c r="O274" s="9">
        <v>9.8222222222222225E-2</v>
      </c>
      <c r="P274" s="11">
        <v>3.0222222222222222E-3</v>
      </c>
      <c r="Q274" s="25">
        <f>O273-O274</f>
        <v>1.2563518518518517</v>
      </c>
      <c r="R274" s="24">
        <f>P273-P274</f>
        <v>2.8429629629629628E-2</v>
      </c>
      <c r="S274" s="38">
        <f>Q274/365</f>
        <v>3.4420598680872652E-3</v>
      </c>
      <c r="T274" s="38">
        <f>R274/365</f>
        <v>7.7889396245560627E-5</v>
      </c>
      <c r="U274" s="38">
        <f>T274*0.92</f>
        <v>7.1658244545915782E-5</v>
      </c>
      <c r="V274" s="25">
        <f>LOOKUP(H274,'Load Factor Adjustment'!$A$40:$A$46,'Load Factor Adjustment'!$D$40:$D$46)</f>
        <v>0.68571428571428572</v>
      </c>
      <c r="W274" s="38">
        <f>S274*V274</f>
        <v>2.3602696238312674E-3</v>
      </c>
      <c r="X274" s="38">
        <f>U274*V274</f>
        <v>4.9137081974342252E-5</v>
      </c>
    </row>
    <row r="275" spans="1:24" x14ac:dyDescent="0.25">
      <c r="A275" s="28" t="s">
        <v>28</v>
      </c>
      <c r="B275" s="29">
        <v>2015</v>
      </c>
      <c r="C275" s="34">
        <v>42167</v>
      </c>
      <c r="D275" s="29">
        <v>1821</v>
      </c>
      <c r="E275" s="29">
        <v>5187</v>
      </c>
      <c r="F275" s="28" t="s">
        <v>17</v>
      </c>
      <c r="G275" s="28" t="s">
        <v>19</v>
      </c>
      <c r="H275" s="28" t="s">
        <v>18</v>
      </c>
      <c r="I275" s="29">
        <v>1996</v>
      </c>
      <c r="J275" s="29">
        <v>700</v>
      </c>
      <c r="K275" s="29">
        <v>100</v>
      </c>
      <c r="L275" s="31">
        <v>0.7</v>
      </c>
      <c r="M275" s="31">
        <v>8.14</v>
      </c>
      <c r="N275" s="32">
        <v>0.497</v>
      </c>
      <c r="O275" s="9">
        <v>0.43966049382716049</v>
      </c>
      <c r="P275" s="11">
        <v>2.6844135802469134E-2</v>
      </c>
      <c r="Q275" s="25"/>
      <c r="R275" s="24"/>
    </row>
    <row r="276" spans="1:24" x14ac:dyDescent="0.25">
      <c r="A276" s="28" t="s">
        <v>28</v>
      </c>
      <c r="B276" s="29">
        <v>2015</v>
      </c>
      <c r="C276" s="34">
        <v>42167</v>
      </c>
      <c r="D276" s="29">
        <v>1821</v>
      </c>
      <c r="E276" s="29">
        <v>5188</v>
      </c>
      <c r="F276" s="28" t="s">
        <v>20</v>
      </c>
      <c r="G276" s="28" t="s">
        <v>42</v>
      </c>
      <c r="H276" s="28" t="s">
        <v>18</v>
      </c>
      <c r="I276" s="29">
        <v>2015</v>
      </c>
      <c r="J276" s="29">
        <v>700</v>
      </c>
      <c r="K276" s="29">
        <v>115</v>
      </c>
      <c r="L276" s="31">
        <v>0.7</v>
      </c>
      <c r="M276" s="31">
        <v>0.26</v>
      </c>
      <c r="N276" s="32">
        <v>8.0000000000000002E-3</v>
      </c>
      <c r="O276" s="9">
        <v>1.614969135802469E-2</v>
      </c>
      <c r="P276" s="11">
        <v>4.9691358024691365E-4</v>
      </c>
      <c r="Q276" s="25">
        <f>O275-O276</f>
        <v>0.42351080246913581</v>
      </c>
      <c r="R276" s="24">
        <f>P275-P276</f>
        <v>2.634722222222222E-2</v>
      </c>
      <c r="S276" s="38">
        <f>Q276/365</f>
        <v>1.1603035684085911E-3</v>
      </c>
      <c r="T276" s="38">
        <f>R276/365</f>
        <v>7.2184170471841693E-5</v>
      </c>
      <c r="U276" s="38">
        <f>T276*0.92</f>
        <v>6.6409436834094363E-5</v>
      </c>
      <c r="V276" s="25">
        <f>LOOKUP(H276,'Load Factor Adjustment'!$A$40:$A$46,'Load Factor Adjustment'!$D$40:$D$46)</f>
        <v>0.68571428571428572</v>
      </c>
      <c r="W276" s="38">
        <f>S276*V276</f>
        <v>7.9563673262303392E-4</v>
      </c>
      <c r="X276" s="38">
        <f>U276*V276</f>
        <v>4.5537899543378995E-5</v>
      </c>
    </row>
    <row r="277" spans="1:24" x14ac:dyDescent="0.25">
      <c r="A277" s="28" t="s">
        <v>27</v>
      </c>
      <c r="B277" s="29">
        <v>2015</v>
      </c>
      <c r="C277" s="34">
        <v>42171</v>
      </c>
      <c r="D277" s="29">
        <v>1894</v>
      </c>
      <c r="E277" s="29">
        <v>5083</v>
      </c>
      <c r="F277" s="28" t="s">
        <v>17</v>
      </c>
      <c r="G277" s="28" t="s">
        <v>19</v>
      </c>
      <c r="H277" s="28" t="s">
        <v>18</v>
      </c>
      <c r="I277" s="29">
        <v>1994</v>
      </c>
      <c r="J277" s="29">
        <v>150</v>
      </c>
      <c r="K277" s="29">
        <v>102</v>
      </c>
      <c r="L277" s="31">
        <v>0.7</v>
      </c>
      <c r="M277" s="31">
        <v>8.14</v>
      </c>
      <c r="N277" s="32">
        <v>0.497</v>
      </c>
      <c r="O277" s="9">
        <v>9.6097222222222209E-2</v>
      </c>
      <c r="P277" s="11">
        <v>5.8673611111111097E-3</v>
      </c>
      <c r="Q277" s="25"/>
      <c r="R277" s="24"/>
    </row>
    <row r="278" spans="1:24" x14ac:dyDescent="0.25">
      <c r="A278" s="28" t="s">
        <v>27</v>
      </c>
      <c r="B278" s="29">
        <v>2015</v>
      </c>
      <c r="C278" s="34">
        <v>42171</v>
      </c>
      <c r="D278" s="29">
        <v>1894</v>
      </c>
      <c r="E278" s="29">
        <v>5084</v>
      </c>
      <c r="F278" s="28" t="s">
        <v>20</v>
      </c>
      <c r="G278" s="28" t="s">
        <v>33</v>
      </c>
      <c r="H278" s="28" t="s">
        <v>18</v>
      </c>
      <c r="I278" s="29">
        <v>2014</v>
      </c>
      <c r="J278" s="29">
        <v>150</v>
      </c>
      <c r="K278" s="29">
        <v>115</v>
      </c>
      <c r="L278" s="31">
        <v>0.7</v>
      </c>
      <c r="M278" s="31">
        <v>2.15</v>
      </c>
      <c r="N278" s="32">
        <v>8.0000000000000002E-3</v>
      </c>
      <c r="O278" s="9">
        <v>2.8616898148148148E-2</v>
      </c>
      <c r="P278" s="11">
        <v>1.0648148148148147E-4</v>
      </c>
      <c r="Q278" s="25">
        <f>O277-O278</f>
        <v>6.7480324074074061E-2</v>
      </c>
      <c r="R278" s="24">
        <f>P277-P278</f>
        <v>5.7608796296296279E-3</v>
      </c>
      <c r="S278" s="38">
        <f>Q278/365</f>
        <v>1.8487760020294264E-4</v>
      </c>
      <c r="T278" s="38">
        <f>R278/365</f>
        <v>1.5783231861998979E-5</v>
      </c>
      <c r="U278" s="38">
        <f>T278*0.92</f>
        <v>1.4520573313039061E-5</v>
      </c>
      <c r="V278" s="25">
        <f>LOOKUP(H278,'Load Factor Adjustment'!$A$40:$A$46,'Load Factor Adjustment'!$D$40:$D$46)</f>
        <v>0.68571428571428572</v>
      </c>
      <c r="W278" s="38">
        <f>S278*V278</f>
        <v>1.2677321156773211E-4</v>
      </c>
      <c r="X278" s="38">
        <f>U278*V278</f>
        <v>9.9569645575124996E-6</v>
      </c>
    </row>
    <row r="279" spans="1:24" x14ac:dyDescent="0.25">
      <c r="A279" s="28" t="s">
        <v>22</v>
      </c>
      <c r="B279" s="29">
        <v>2014</v>
      </c>
      <c r="C279" s="34">
        <v>42172</v>
      </c>
      <c r="D279" s="29">
        <v>1780</v>
      </c>
      <c r="E279" s="29">
        <v>5384</v>
      </c>
      <c r="F279" s="28" t="s">
        <v>17</v>
      </c>
      <c r="G279" s="28" t="s">
        <v>19</v>
      </c>
      <c r="H279" s="28" t="s">
        <v>18</v>
      </c>
      <c r="I279" s="29">
        <v>1982</v>
      </c>
      <c r="J279" s="29">
        <v>1500</v>
      </c>
      <c r="K279" s="29">
        <v>99</v>
      </c>
      <c r="L279" s="31">
        <v>0.7</v>
      </c>
      <c r="M279" s="31">
        <v>12.09</v>
      </c>
      <c r="N279" s="32">
        <v>0.60499999999999998</v>
      </c>
      <c r="O279" s="9">
        <v>1.3853124999999999</v>
      </c>
      <c r="P279" s="11">
        <v>6.9322916666666665E-2</v>
      </c>
      <c r="Q279" s="25"/>
      <c r="R279" s="24"/>
    </row>
    <row r="280" spans="1:24" x14ac:dyDescent="0.25">
      <c r="A280" s="28" t="s">
        <v>22</v>
      </c>
      <c r="B280" s="29">
        <v>2014</v>
      </c>
      <c r="C280" s="34">
        <v>42172</v>
      </c>
      <c r="D280" s="29">
        <v>1780</v>
      </c>
      <c r="E280" s="29">
        <v>5385</v>
      </c>
      <c r="F280" s="28" t="s">
        <v>20</v>
      </c>
      <c r="G280" s="28" t="s">
        <v>21</v>
      </c>
      <c r="H280" s="28" t="s">
        <v>18</v>
      </c>
      <c r="I280" s="29">
        <v>2014</v>
      </c>
      <c r="J280" s="29">
        <v>1500</v>
      </c>
      <c r="K280" s="29">
        <v>105</v>
      </c>
      <c r="L280" s="31">
        <v>0.7</v>
      </c>
      <c r="M280" s="31">
        <v>2.3199999999999998</v>
      </c>
      <c r="N280" s="32">
        <v>0.112</v>
      </c>
      <c r="O280" s="9">
        <v>0.28194444444444439</v>
      </c>
      <c r="P280" s="11">
        <v>1.361111111111111E-2</v>
      </c>
      <c r="Q280" s="25">
        <f>O279-O280</f>
        <v>1.1033680555555556</v>
      </c>
      <c r="R280" s="24">
        <f>P279-P280</f>
        <v>5.5711805555555556E-2</v>
      </c>
      <c r="S280" s="38">
        <f>Q280/365</f>
        <v>3.022926179604262E-3</v>
      </c>
      <c r="T280" s="38">
        <f>R280/365</f>
        <v>1.5263508371385085E-4</v>
      </c>
      <c r="U280" s="38">
        <f>T280*0.92</f>
        <v>1.4042427701674279E-4</v>
      </c>
      <c r="V280" s="25">
        <f>LOOKUP(H280,'Load Factor Adjustment'!$A$40:$A$46,'Load Factor Adjustment'!$D$40:$D$46)</f>
        <v>0.68571428571428572</v>
      </c>
      <c r="W280" s="38">
        <f>S280*V280</f>
        <v>2.0728636660143512E-3</v>
      </c>
      <c r="X280" s="38">
        <f>U280*V280</f>
        <v>9.629093281148077E-5</v>
      </c>
    </row>
    <row r="281" spans="1:24" x14ac:dyDescent="0.25">
      <c r="A281" s="28" t="s">
        <v>22</v>
      </c>
      <c r="B281" s="29">
        <v>2014</v>
      </c>
      <c r="C281" s="34">
        <v>42172</v>
      </c>
      <c r="D281" s="29">
        <v>1782</v>
      </c>
      <c r="E281" s="29">
        <v>5368</v>
      </c>
      <c r="F281" s="28" t="s">
        <v>17</v>
      </c>
      <c r="G281" s="28" t="s">
        <v>19</v>
      </c>
      <c r="H281" s="28" t="s">
        <v>18</v>
      </c>
      <c r="I281" s="29">
        <v>1992</v>
      </c>
      <c r="J281" s="29">
        <v>2500</v>
      </c>
      <c r="K281" s="29">
        <v>81</v>
      </c>
      <c r="L281" s="31">
        <v>0.7</v>
      </c>
      <c r="M281" s="31">
        <v>8.14</v>
      </c>
      <c r="N281" s="32">
        <v>0.497</v>
      </c>
      <c r="O281" s="9">
        <v>1.2718750000000001</v>
      </c>
      <c r="P281" s="11">
        <v>7.7656249999999996E-2</v>
      </c>
      <c r="Q281" s="25"/>
      <c r="R281" s="24"/>
    </row>
    <row r="282" spans="1:24" x14ac:dyDescent="0.25">
      <c r="A282" s="28" t="s">
        <v>22</v>
      </c>
      <c r="B282" s="29">
        <v>2014</v>
      </c>
      <c r="C282" s="34">
        <v>42172</v>
      </c>
      <c r="D282" s="29">
        <v>1782</v>
      </c>
      <c r="E282" s="29">
        <v>5369</v>
      </c>
      <c r="F282" s="28" t="s">
        <v>20</v>
      </c>
      <c r="G282" s="28" t="s">
        <v>33</v>
      </c>
      <c r="H282" s="28" t="s">
        <v>18</v>
      </c>
      <c r="I282" s="29">
        <v>2014</v>
      </c>
      <c r="J282" s="29">
        <v>2500</v>
      </c>
      <c r="K282" s="29">
        <v>105</v>
      </c>
      <c r="L282" s="31">
        <v>0.7</v>
      </c>
      <c r="M282" s="31">
        <v>2.15</v>
      </c>
      <c r="N282" s="32">
        <v>8.0000000000000002E-3</v>
      </c>
      <c r="O282" s="9">
        <v>0.43547453703703703</v>
      </c>
      <c r="P282" s="11">
        <v>1.6203703703703703E-3</v>
      </c>
      <c r="Q282" s="25">
        <f>O281-O282</f>
        <v>0.83640046296296311</v>
      </c>
      <c r="R282" s="24">
        <f>P281-P282</f>
        <v>7.6035879629629627E-2</v>
      </c>
      <c r="S282" s="38">
        <f>Q282/365</f>
        <v>2.2915081177067483E-3</v>
      </c>
      <c r="T282" s="38">
        <f>R282/365</f>
        <v>2.0831747843734144E-4</v>
      </c>
      <c r="U282" s="38">
        <f>T282*0.92</f>
        <v>1.9165208016235413E-4</v>
      </c>
      <c r="V282" s="25">
        <f>LOOKUP(H282,'Load Factor Adjustment'!$A$40:$A$46,'Load Factor Adjustment'!$D$40:$D$46)</f>
        <v>0.68571428571428572</v>
      </c>
      <c r="W282" s="38">
        <f>S282*V282</f>
        <v>1.5713198521417702E-3</v>
      </c>
      <c r="X282" s="38">
        <f>U282*V282</f>
        <v>1.3141856925418568E-4</v>
      </c>
    </row>
    <row r="283" spans="1:24" x14ac:dyDescent="0.25">
      <c r="A283" s="28" t="s">
        <v>16</v>
      </c>
      <c r="B283" s="29">
        <v>2014</v>
      </c>
      <c r="C283" s="34">
        <v>42173</v>
      </c>
      <c r="D283" s="29">
        <v>1946</v>
      </c>
      <c r="E283" s="29">
        <v>4978</v>
      </c>
      <c r="F283" s="28" t="s">
        <v>17</v>
      </c>
      <c r="G283" s="28" t="s">
        <v>19</v>
      </c>
      <c r="H283" s="28" t="s">
        <v>18</v>
      </c>
      <c r="I283" s="29">
        <v>1985</v>
      </c>
      <c r="J283" s="29">
        <v>1400</v>
      </c>
      <c r="K283" s="29">
        <v>99</v>
      </c>
      <c r="L283" s="31">
        <v>0.7</v>
      </c>
      <c r="M283" s="31">
        <v>12.09</v>
      </c>
      <c r="N283" s="32">
        <v>0.60499999999999998</v>
      </c>
      <c r="O283" s="9">
        <v>1.2929583333333332</v>
      </c>
      <c r="P283" s="11">
        <v>6.4701388888888892E-2</v>
      </c>
      <c r="Q283" s="25"/>
      <c r="R283" s="24"/>
    </row>
    <row r="284" spans="1:24" x14ac:dyDescent="0.25">
      <c r="A284" s="28" t="s">
        <v>16</v>
      </c>
      <c r="B284" s="29">
        <v>2014</v>
      </c>
      <c r="C284" s="34">
        <v>42173</v>
      </c>
      <c r="D284" s="29">
        <v>1946</v>
      </c>
      <c r="E284" s="29">
        <v>4979</v>
      </c>
      <c r="F284" s="28" t="s">
        <v>20</v>
      </c>
      <c r="G284" s="28" t="s">
        <v>33</v>
      </c>
      <c r="H284" s="28" t="s">
        <v>18</v>
      </c>
      <c r="I284" s="29">
        <v>2013</v>
      </c>
      <c r="J284" s="29">
        <v>1400</v>
      </c>
      <c r="K284" s="29">
        <v>115</v>
      </c>
      <c r="L284" s="31">
        <v>0.7</v>
      </c>
      <c r="M284" s="31">
        <v>2.15</v>
      </c>
      <c r="N284" s="32">
        <v>8.0000000000000002E-3</v>
      </c>
      <c r="O284" s="9">
        <v>0.26709104938271599</v>
      </c>
      <c r="P284" s="11">
        <v>9.9382716049382729E-4</v>
      </c>
      <c r="Q284" s="25">
        <f>O283-O284</f>
        <v>1.0258672839506171</v>
      </c>
      <c r="R284" s="24">
        <f>P283-P284</f>
        <v>6.3707561728395062E-2</v>
      </c>
      <c r="S284" s="38">
        <f>Q284/365</f>
        <v>2.8105952984948412E-3</v>
      </c>
      <c r="T284" s="38">
        <f>R284/365</f>
        <v>1.7454126500930154E-4</v>
      </c>
      <c r="U284" s="38">
        <f>T284*0.92</f>
        <v>1.6057796380855742E-4</v>
      </c>
      <c r="V284" s="25">
        <f>LOOKUP(H284,'Load Factor Adjustment'!$A$40:$A$46,'Load Factor Adjustment'!$D$40:$D$46)</f>
        <v>0.68571428571428572</v>
      </c>
      <c r="W284" s="38">
        <f>S284*V284</f>
        <v>1.9272653475393196E-3</v>
      </c>
      <c r="X284" s="38">
        <f>U284*V284</f>
        <v>1.1011060375443938E-4</v>
      </c>
    </row>
    <row r="285" spans="1:24" x14ac:dyDescent="0.25">
      <c r="A285" s="28" t="s">
        <v>16</v>
      </c>
      <c r="B285" s="29">
        <v>2015</v>
      </c>
      <c r="C285" s="34">
        <v>42177</v>
      </c>
      <c r="D285" s="29">
        <v>1944</v>
      </c>
      <c r="E285" s="29">
        <v>5037</v>
      </c>
      <c r="F285" s="28" t="s">
        <v>17</v>
      </c>
      <c r="G285" s="28" t="s">
        <v>19</v>
      </c>
      <c r="H285" s="28" t="s">
        <v>18</v>
      </c>
      <c r="I285" s="29">
        <v>1987</v>
      </c>
      <c r="J285" s="29">
        <v>180</v>
      </c>
      <c r="K285" s="29">
        <v>78</v>
      </c>
      <c r="L285" s="31">
        <v>0.7</v>
      </c>
      <c r="M285" s="31">
        <v>12.09</v>
      </c>
      <c r="N285" s="32">
        <v>0.60499999999999998</v>
      </c>
      <c r="O285" s="9">
        <v>0.13097499999999998</v>
      </c>
      <c r="P285" s="11">
        <v>6.5541666666666656E-3</v>
      </c>
      <c r="Q285" s="25"/>
      <c r="R285" s="24"/>
    </row>
    <row r="286" spans="1:24" x14ac:dyDescent="0.25">
      <c r="A286" s="28" t="s">
        <v>16</v>
      </c>
      <c r="B286" s="29">
        <v>2015</v>
      </c>
      <c r="C286" s="34">
        <v>42177</v>
      </c>
      <c r="D286" s="29">
        <v>1944</v>
      </c>
      <c r="E286" s="29">
        <v>5038</v>
      </c>
      <c r="F286" s="28" t="s">
        <v>20</v>
      </c>
      <c r="G286" s="28" t="s">
        <v>33</v>
      </c>
      <c r="H286" s="28" t="s">
        <v>18</v>
      </c>
      <c r="I286" s="29">
        <v>2014</v>
      </c>
      <c r="J286" s="29">
        <v>180</v>
      </c>
      <c r="K286" s="29">
        <v>100</v>
      </c>
      <c r="L286" s="31">
        <v>0.7</v>
      </c>
      <c r="M286" s="31">
        <v>2.15</v>
      </c>
      <c r="N286" s="32">
        <v>8.0000000000000002E-3</v>
      </c>
      <c r="O286" s="9">
        <v>2.9861111111111113E-2</v>
      </c>
      <c r="P286" s="11">
        <v>1.111111111111111E-4</v>
      </c>
      <c r="Q286" s="25">
        <f>O285-O286</f>
        <v>0.10111388888888886</v>
      </c>
      <c r="R286" s="24">
        <f>P285-P286</f>
        <v>6.4430555555555543E-3</v>
      </c>
      <c r="S286" s="38">
        <f>Q286/365</f>
        <v>2.7702435312024345E-4</v>
      </c>
      <c r="T286" s="38">
        <f>R286/365</f>
        <v>1.7652207001522067E-5</v>
      </c>
      <c r="U286" s="38">
        <f>T286*0.92</f>
        <v>1.6240030441400303E-5</v>
      </c>
      <c r="V286" s="25">
        <f>LOOKUP(H286,'Load Factor Adjustment'!$A$40:$A$46,'Load Factor Adjustment'!$D$40:$D$46)</f>
        <v>0.68571428571428572</v>
      </c>
      <c r="W286" s="38">
        <f>S286*V286</f>
        <v>1.8995955642530979E-4</v>
      </c>
      <c r="X286" s="38">
        <f>U286*V286</f>
        <v>1.1136020874103064E-5</v>
      </c>
    </row>
    <row r="287" spans="1:24" x14ac:dyDescent="0.25">
      <c r="A287" s="28" t="s">
        <v>25</v>
      </c>
      <c r="B287" s="29">
        <v>2014</v>
      </c>
      <c r="C287" s="34">
        <v>42180</v>
      </c>
      <c r="D287" s="29">
        <v>1766</v>
      </c>
      <c r="E287" s="29">
        <v>5495</v>
      </c>
      <c r="F287" s="28" t="s">
        <v>17</v>
      </c>
      <c r="G287" s="28" t="s">
        <v>19</v>
      </c>
      <c r="H287" s="28" t="s">
        <v>18</v>
      </c>
      <c r="I287" s="29">
        <v>1974</v>
      </c>
      <c r="J287" s="29">
        <v>300</v>
      </c>
      <c r="K287" s="29">
        <v>64</v>
      </c>
      <c r="L287" s="31">
        <v>0.7</v>
      </c>
      <c r="M287" s="31">
        <v>12.09</v>
      </c>
      <c r="N287" s="32">
        <v>0.60499999999999998</v>
      </c>
      <c r="O287" s="9">
        <v>0.17911111111111108</v>
      </c>
      <c r="P287" s="11">
        <v>8.9629629629629625E-3</v>
      </c>
      <c r="Q287" s="25"/>
      <c r="R287" s="24"/>
    </row>
    <row r="288" spans="1:24" x14ac:dyDescent="0.25">
      <c r="A288" s="28" t="s">
        <v>25</v>
      </c>
      <c r="B288" s="29">
        <v>2014</v>
      </c>
      <c r="C288" s="34">
        <v>42180</v>
      </c>
      <c r="D288" s="29">
        <v>1766</v>
      </c>
      <c r="E288" s="29">
        <v>5496</v>
      </c>
      <c r="F288" s="28" t="s">
        <v>20</v>
      </c>
      <c r="G288" s="28" t="s">
        <v>21</v>
      </c>
      <c r="H288" s="28" t="s">
        <v>18</v>
      </c>
      <c r="I288" s="29">
        <v>2013</v>
      </c>
      <c r="J288" s="29">
        <v>300</v>
      </c>
      <c r="K288" s="29">
        <v>76</v>
      </c>
      <c r="L288" s="31">
        <v>0.7</v>
      </c>
      <c r="M288" s="31">
        <v>2.74</v>
      </c>
      <c r="N288" s="32">
        <v>0.192</v>
      </c>
      <c r="O288" s="9">
        <v>4.8203703703703707E-2</v>
      </c>
      <c r="P288" s="11">
        <v>3.3777777777777782E-3</v>
      </c>
      <c r="Q288" s="25">
        <f>O287-O288</f>
        <v>0.13090740740740736</v>
      </c>
      <c r="R288" s="24">
        <f>P287-P288</f>
        <v>5.5851851851851844E-3</v>
      </c>
      <c r="S288" s="38">
        <f>Q288/365</f>
        <v>3.5865043125317083E-4</v>
      </c>
      <c r="T288" s="38">
        <f>R288/365</f>
        <v>1.5301877219685436E-5</v>
      </c>
      <c r="U288" s="38">
        <f>T288*0.92</f>
        <v>1.4077727042110602E-5</v>
      </c>
      <c r="V288" s="25">
        <f>LOOKUP(H288,'Load Factor Adjustment'!$A$40:$A$46,'Load Factor Adjustment'!$D$40:$D$46)</f>
        <v>0.68571428571428572</v>
      </c>
      <c r="W288" s="38">
        <f>S288*V288</f>
        <v>2.4593172428788858E-4</v>
      </c>
      <c r="X288" s="38">
        <f>U288*V288</f>
        <v>9.6532985431615553E-6</v>
      </c>
    </row>
    <row r="289" spans="1:24" x14ac:dyDescent="0.25">
      <c r="A289" s="28" t="s">
        <v>25</v>
      </c>
      <c r="B289" s="29">
        <v>2014</v>
      </c>
      <c r="C289" s="34">
        <v>42180</v>
      </c>
      <c r="D289" s="29">
        <v>1767</v>
      </c>
      <c r="E289" s="29">
        <v>5493</v>
      </c>
      <c r="F289" s="28" t="s">
        <v>17</v>
      </c>
      <c r="G289" s="28" t="s">
        <v>19</v>
      </c>
      <c r="H289" s="28" t="s">
        <v>18</v>
      </c>
      <c r="I289" s="29">
        <v>1984</v>
      </c>
      <c r="J289" s="29">
        <v>300</v>
      </c>
      <c r="K289" s="29">
        <v>79</v>
      </c>
      <c r="L289" s="31">
        <v>0.7</v>
      </c>
      <c r="M289" s="31">
        <v>12.09</v>
      </c>
      <c r="N289" s="32">
        <v>0.60499999999999998</v>
      </c>
      <c r="O289" s="9">
        <v>0.22109027777777776</v>
      </c>
      <c r="P289" s="11">
        <v>1.1063657407407406E-2</v>
      </c>
      <c r="Q289" s="25"/>
      <c r="R289" s="24"/>
    </row>
    <row r="290" spans="1:24" x14ac:dyDescent="0.25">
      <c r="A290" s="28" t="s">
        <v>25</v>
      </c>
      <c r="B290" s="29">
        <v>2014</v>
      </c>
      <c r="C290" s="34">
        <v>42180</v>
      </c>
      <c r="D290" s="29">
        <v>1767</v>
      </c>
      <c r="E290" s="29">
        <v>5494</v>
      </c>
      <c r="F290" s="28" t="s">
        <v>20</v>
      </c>
      <c r="G290" s="28" t="s">
        <v>21</v>
      </c>
      <c r="H290" s="28" t="s">
        <v>18</v>
      </c>
      <c r="I290" s="29">
        <v>2014</v>
      </c>
      <c r="J290" s="29">
        <v>300</v>
      </c>
      <c r="K290" s="29">
        <v>95</v>
      </c>
      <c r="L290" s="31">
        <v>0.7</v>
      </c>
      <c r="M290" s="31">
        <v>2.74</v>
      </c>
      <c r="N290" s="32">
        <v>0.192</v>
      </c>
      <c r="O290" s="9">
        <v>6.0254629629629637E-2</v>
      </c>
      <c r="P290" s="11">
        <v>4.2222222222222218E-3</v>
      </c>
      <c r="Q290" s="25">
        <f>O289-O290</f>
        <v>0.16083564814814813</v>
      </c>
      <c r="R290" s="24">
        <f>P289-P290</f>
        <v>6.8414351851851839E-3</v>
      </c>
      <c r="S290" s="38">
        <f>Q290/365</f>
        <v>4.4064561136478939E-4</v>
      </c>
      <c r="T290" s="38">
        <f>R290/365</f>
        <v>1.8743658041603243E-5</v>
      </c>
      <c r="U290" s="38">
        <f>T290*0.92</f>
        <v>1.7244165398274984E-5</v>
      </c>
      <c r="V290" s="25">
        <f>LOOKUP(H290,'Load Factor Adjustment'!$A$40:$A$46,'Load Factor Adjustment'!$D$40:$D$46)</f>
        <v>0.68571428571428572</v>
      </c>
      <c r="W290" s="38">
        <f>S290*V290</f>
        <v>3.0215699065014128E-4</v>
      </c>
      <c r="X290" s="38">
        <f>U290*V290</f>
        <v>1.1824570558817132E-5</v>
      </c>
    </row>
    <row r="291" spans="1:24" x14ac:dyDescent="0.25">
      <c r="A291" s="28" t="s">
        <v>29</v>
      </c>
      <c r="B291" s="29">
        <v>2014</v>
      </c>
      <c r="C291" s="34">
        <v>42180</v>
      </c>
      <c r="D291" s="29">
        <v>1794</v>
      </c>
      <c r="E291" s="29">
        <v>5120</v>
      </c>
      <c r="F291" s="28" t="s">
        <v>17</v>
      </c>
      <c r="G291" s="28" t="s">
        <v>32</v>
      </c>
      <c r="H291" s="28" t="s">
        <v>18</v>
      </c>
      <c r="I291" s="29">
        <v>1998</v>
      </c>
      <c r="J291" s="29">
        <v>3000</v>
      </c>
      <c r="K291" s="29">
        <v>340</v>
      </c>
      <c r="L291" s="31">
        <v>0.7</v>
      </c>
      <c r="M291" s="31">
        <v>5.93</v>
      </c>
      <c r="N291" s="32">
        <v>0.108</v>
      </c>
      <c r="O291" s="9">
        <v>4.6671296296296294</v>
      </c>
      <c r="P291" s="11">
        <v>8.5000000000000006E-2</v>
      </c>
      <c r="Q291" s="25"/>
      <c r="R291" s="24"/>
    </row>
    <row r="292" spans="1:24" x14ac:dyDescent="0.25">
      <c r="A292" s="28" t="s">
        <v>29</v>
      </c>
      <c r="B292" s="29">
        <v>2014</v>
      </c>
      <c r="C292" s="34">
        <v>42180</v>
      </c>
      <c r="D292" s="29">
        <v>1794</v>
      </c>
      <c r="E292" s="29">
        <v>5121</v>
      </c>
      <c r="F292" s="28" t="s">
        <v>20</v>
      </c>
      <c r="G292" s="28" t="s">
        <v>42</v>
      </c>
      <c r="H292" s="28" t="s">
        <v>18</v>
      </c>
      <c r="I292" s="29">
        <v>2015</v>
      </c>
      <c r="J292" s="29">
        <v>3000</v>
      </c>
      <c r="K292" s="29">
        <v>295</v>
      </c>
      <c r="L292" s="31">
        <v>0.7</v>
      </c>
      <c r="M292" s="31">
        <v>0.26</v>
      </c>
      <c r="N292" s="32">
        <v>8.0000000000000002E-3</v>
      </c>
      <c r="O292" s="9">
        <v>0.17754629629629629</v>
      </c>
      <c r="P292" s="11">
        <v>5.4629629629629629E-3</v>
      </c>
      <c r="Q292" s="25">
        <f>O291-O292</f>
        <v>4.489583333333333</v>
      </c>
      <c r="R292" s="24">
        <f>P291-P292</f>
        <v>7.9537037037037045E-2</v>
      </c>
      <c r="S292" s="38">
        <f>Q292/365</f>
        <v>1.2300228310502282E-2</v>
      </c>
      <c r="T292" s="38">
        <f>R292/365</f>
        <v>2.1790969051243027E-4</v>
      </c>
      <c r="U292" s="38">
        <f>T292*0.92</f>
        <v>2.0047691527143584E-4</v>
      </c>
      <c r="V292" s="25">
        <f>LOOKUP(H292,'Load Factor Adjustment'!$A$40:$A$46,'Load Factor Adjustment'!$D$40:$D$46)</f>
        <v>0.68571428571428572</v>
      </c>
      <c r="W292" s="38">
        <f>S292*V292</f>
        <v>8.4344422700587084E-3</v>
      </c>
      <c r="X292" s="38">
        <f>U292*V292</f>
        <v>1.3746988475755602E-4</v>
      </c>
    </row>
    <row r="293" spans="1:24" x14ac:dyDescent="0.25">
      <c r="A293" s="28" t="s">
        <v>16</v>
      </c>
      <c r="B293" s="29">
        <v>2015</v>
      </c>
      <c r="C293" s="34">
        <v>42180</v>
      </c>
      <c r="D293" s="29">
        <v>1948</v>
      </c>
      <c r="E293" s="29">
        <v>5031</v>
      </c>
      <c r="F293" s="28" t="s">
        <v>17</v>
      </c>
      <c r="G293" s="28" t="s">
        <v>19</v>
      </c>
      <c r="H293" s="28" t="s">
        <v>18</v>
      </c>
      <c r="I293" s="29">
        <v>1977</v>
      </c>
      <c r="J293" s="29">
        <v>730</v>
      </c>
      <c r="K293" s="29">
        <v>91</v>
      </c>
      <c r="L293" s="31">
        <v>0.7</v>
      </c>
      <c r="M293" s="31">
        <v>12.09</v>
      </c>
      <c r="N293" s="32">
        <v>0.60499999999999998</v>
      </c>
      <c r="O293" s="9">
        <v>0.61970578703703705</v>
      </c>
      <c r="P293" s="11">
        <v>3.1010918209876542E-2</v>
      </c>
      <c r="Q293" s="25"/>
      <c r="R293" s="24"/>
    </row>
    <row r="294" spans="1:24" x14ac:dyDescent="0.25">
      <c r="A294" s="28" t="s">
        <v>16</v>
      </c>
      <c r="B294" s="29">
        <v>2015</v>
      </c>
      <c r="C294" s="34">
        <v>42180</v>
      </c>
      <c r="D294" s="29">
        <v>1948</v>
      </c>
      <c r="E294" s="29">
        <v>5032</v>
      </c>
      <c r="F294" s="28" t="s">
        <v>20</v>
      </c>
      <c r="G294" s="28" t="s">
        <v>33</v>
      </c>
      <c r="H294" s="28" t="s">
        <v>18</v>
      </c>
      <c r="I294" s="29">
        <v>2013</v>
      </c>
      <c r="J294" s="29">
        <v>730</v>
      </c>
      <c r="K294" s="29">
        <v>80</v>
      </c>
      <c r="L294" s="31">
        <v>0.7</v>
      </c>
      <c r="M294" s="31">
        <v>2.14</v>
      </c>
      <c r="N294" s="32">
        <v>8.0000000000000002E-3</v>
      </c>
      <c r="O294" s="9">
        <v>9.64320987654321E-2</v>
      </c>
      <c r="P294" s="11">
        <v>3.6049382716049378E-4</v>
      </c>
      <c r="Q294" s="25">
        <f>O293-O294</f>
        <v>0.52327368827160492</v>
      </c>
      <c r="R294" s="24">
        <f>P293-P294</f>
        <v>3.0650424382716049E-2</v>
      </c>
      <c r="S294" s="38">
        <f>Q294/365</f>
        <v>1.4336265432098765E-3</v>
      </c>
      <c r="T294" s="38">
        <f>R294/365</f>
        <v>8.3973765432098771E-5</v>
      </c>
      <c r="U294" s="38">
        <f>T294*0.92</f>
        <v>7.725586419753087E-5</v>
      </c>
      <c r="V294" s="25">
        <f>LOOKUP(H294,'Load Factor Adjustment'!$A$40:$A$46,'Load Factor Adjustment'!$D$40:$D$46)</f>
        <v>0.68571428571428572</v>
      </c>
      <c r="W294" s="38">
        <f>S294*V294</f>
        <v>9.830582010582011E-4</v>
      </c>
      <c r="X294" s="38">
        <f>U294*V294</f>
        <v>5.2975449735449741E-5</v>
      </c>
    </row>
    <row r="295" spans="1:24" x14ac:dyDescent="0.25">
      <c r="A295" s="28" t="s">
        <v>23</v>
      </c>
      <c r="B295" s="29">
        <v>2013</v>
      </c>
      <c r="C295" s="34">
        <v>42181</v>
      </c>
      <c r="D295" s="29">
        <v>1751</v>
      </c>
      <c r="E295" s="29">
        <v>5152</v>
      </c>
      <c r="F295" s="28" t="s">
        <v>17</v>
      </c>
      <c r="G295" s="28" t="s">
        <v>19</v>
      </c>
      <c r="H295" s="28" t="s">
        <v>18</v>
      </c>
      <c r="I295" s="29">
        <v>1955</v>
      </c>
      <c r="J295" s="29">
        <v>1500</v>
      </c>
      <c r="K295" s="29">
        <v>130</v>
      </c>
      <c r="L295" s="31">
        <v>0.7</v>
      </c>
      <c r="M295" s="31">
        <v>13.02</v>
      </c>
      <c r="N295" s="32">
        <v>0.55400000000000005</v>
      </c>
      <c r="O295" s="9">
        <v>1.9590277777777778</v>
      </c>
      <c r="P295" s="11">
        <v>8.3356481481481476E-2</v>
      </c>
      <c r="Q295" s="25"/>
      <c r="R295" s="24"/>
    </row>
    <row r="296" spans="1:24" x14ac:dyDescent="0.25">
      <c r="A296" s="28" t="s">
        <v>23</v>
      </c>
      <c r="B296" s="29">
        <v>2013</v>
      </c>
      <c r="C296" s="34">
        <v>42181</v>
      </c>
      <c r="D296" s="29">
        <v>1751</v>
      </c>
      <c r="E296" s="29">
        <v>5153</v>
      </c>
      <c r="F296" s="28" t="s">
        <v>20</v>
      </c>
      <c r="G296" s="28" t="s">
        <v>33</v>
      </c>
      <c r="H296" s="28" t="s">
        <v>18</v>
      </c>
      <c r="I296" s="29">
        <v>2014</v>
      </c>
      <c r="J296" s="29">
        <v>1500</v>
      </c>
      <c r="K296" s="29">
        <v>150</v>
      </c>
      <c r="L296" s="31">
        <v>0.7</v>
      </c>
      <c r="M296" s="31">
        <v>2.15</v>
      </c>
      <c r="N296" s="32">
        <v>8.0000000000000002E-3</v>
      </c>
      <c r="O296" s="9">
        <v>0.3732638888888889</v>
      </c>
      <c r="P296" s="11">
        <v>1.3888888888888889E-3</v>
      </c>
      <c r="Q296" s="25">
        <f>O295-O296</f>
        <v>1.585763888888889</v>
      </c>
      <c r="R296" s="24">
        <f>P295-P296</f>
        <v>8.1967592592592592E-2</v>
      </c>
      <c r="S296" s="38">
        <f>Q296/365</f>
        <v>4.3445585996955858E-3</v>
      </c>
      <c r="T296" s="38">
        <f>R296/365</f>
        <v>2.2456874682902079E-4</v>
      </c>
      <c r="U296" s="38">
        <f>T296*0.92</f>
        <v>2.0660324708269914E-4</v>
      </c>
      <c r="V296" s="25">
        <f>LOOKUP(H296,'Load Factor Adjustment'!$A$40:$A$46,'Load Factor Adjustment'!$D$40:$D$46)</f>
        <v>0.68571428571428572</v>
      </c>
      <c r="W296" s="38">
        <f>S296*V296</f>
        <v>2.979125896934116E-3</v>
      </c>
      <c r="X296" s="38">
        <f>U296*V296</f>
        <v>1.4167079799956513E-4</v>
      </c>
    </row>
    <row r="297" spans="1:24" x14ac:dyDescent="0.25">
      <c r="A297" s="28" t="s">
        <v>23</v>
      </c>
      <c r="B297" s="29">
        <v>2014</v>
      </c>
      <c r="C297" s="34">
        <v>42181</v>
      </c>
      <c r="D297" s="29">
        <v>1851</v>
      </c>
      <c r="E297" s="29">
        <v>5011</v>
      </c>
      <c r="F297" s="28" t="s">
        <v>17</v>
      </c>
      <c r="G297" s="28" t="s">
        <v>19</v>
      </c>
      <c r="H297" s="28" t="s">
        <v>18</v>
      </c>
      <c r="I297" s="29">
        <v>1965</v>
      </c>
      <c r="J297" s="29">
        <v>800</v>
      </c>
      <c r="K297" s="29">
        <v>130</v>
      </c>
      <c r="L297" s="31">
        <v>0.7</v>
      </c>
      <c r="M297" s="31">
        <v>13.02</v>
      </c>
      <c r="N297" s="32">
        <v>0.55400000000000005</v>
      </c>
      <c r="O297" s="9">
        <v>1.0448148148148146</v>
      </c>
      <c r="P297" s="11">
        <v>4.4456790123456796E-2</v>
      </c>
      <c r="Q297" s="25"/>
      <c r="R297" s="24"/>
    </row>
    <row r="298" spans="1:24" x14ac:dyDescent="0.25">
      <c r="A298" s="28" t="s">
        <v>23</v>
      </c>
      <c r="B298" s="29">
        <v>2014</v>
      </c>
      <c r="C298" s="34">
        <v>42181</v>
      </c>
      <c r="D298" s="29">
        <v>1851</v>
      </c>
      <c r="E298" s="29">
        <v>5012</v>
      </c>
      <c r="F298" s="28" t="s">
        <v>20</v>
      </c>
      <c r="G298" s="28" t="s">
        <v>33</v>
      </c>
      <c r="H298" s="28" t="s">
        <v>18</v>
      </c>
      <c r="I298" s="29">
        <v>2014</v>
      </c>
      <c r="J298" s="29">
        <v>800</v>
      </c>
      <c r="K298" s="29">
        <v>150</v>
      </c>
      <c r="L298" s="31">
        <v>0.7</v>
      </c>
      <c r="M298" s="31">
        <v>2.15</v>
      </c>
      <c r="N298" s="32">
        <v>8.0000000000000002E-3</v>
      </c>
      <c r="O298" s="9">
        <v>0.19907407407407407</v>
      </c>
      <c r="P298" s="11">
        <v>7.407407407407407E-4</v>
      </c>
      <c r="Q298" s="25">
        <f>O297-O298</f>
        <v>0.84574074074074057</v>
      </c>
      <c r="R298" s="24">
        <f>P297-P298</f>
        <v>4.3716049382716053E-2</v>
      </c>
      <c r="S298" s="38">
        <f>Q298/365</f>
        <v>2.3170979198376455E-3</v>
      </c>
      <c r="T298" s="38">
        <f>R298/365</f>
        <v>1.197699983088111E-4</v>
      </c>
      <c r="U298" s="38">
        <f>T298*0.92</f>
        <v>1.1018839844410622E-4</v>
      </c>
      <c r="V298" s="25">
        <f>LOOKUP(H298,'Load Factor Adjustment'!$A$40:$A$46,'Load Factor Adjustment'!$D$40:$D$46)</f>
        <v>0.68571428571428572</v>
      </c>
      <c r="W298" s="38">
        <f>S298*V298</f>
        <v>1.5888671450315283E-3</v>
      </c>
      <c r="X298" s="38">
        <f>U298*V298</f>
        <v>7.5557758933101417E-5</v>
      </c>
    </row>
    <row r="299" spans="1:24" x14ac:dyDescent="0.25">
      <c r="A299" s="28" t="s">
        <v>16</v>
      </c>
      <c r="B299" s="29">
        <v>2014</v>
      </c>
      <c r="C299" s="34">
        <v>42186</v>
      </c>
      <c r="D299" s="29">
        <v>1945</v>
      </c>
      <c r="E299" s="29">
        <v>4976</v>
      </c>
      <c r="F299" s="28" t="s">
        <v>17</v>
      </c>
      <c r="G299" s="28" t="s">
        <v>19</v>
      </c>
      <c r="H299" s="28" t="s">
        <v>18</v>
      </c>
      <c r="I299" s="29">
        <v>1985</v>
      </c>
      <c r="J299" s="29">
        <v>400</v>
      </c>
      <c r="K299" s="29">
        <v>97</v>
      </c>
      <c r="L299" s="31">
        <v>0.7</v>
      </c>
      <c r="M299" s="31">
        <v>12.09</v>
      </c>
      <c r="N299" s="32">
        <v>0.60499999999999998</v>
      </c>
      <c r="O299" s="9">
        <v>0.36195370370370367</v>
      </c>
      <c r="P299" s="11">
        <v>1.8112654320987652E-2</v>
      </c>
      <c r="Q299" s="25"/>
      <c r="R299" s="24"/>
    </row>
    <row r="300" spans="1:24" x14ac:dyDescent="0.25">
      <c r="A300" s="28" t="s">
        <v>16</v>
      </c>
      <c r="B300" s="29">
        <v>2014</v>
      </c>
      <c r="C300" s="34">
        <v>42186</v>
      </c>
      <c r="D300" s="29">
        <v>1945</v>
      </c>
      <c r="E300" s="29">
        <v>4977</v>
      </c>
      <c r="F300" s="28" t="s">
        <v>20</v>
      </c>
      <c r="G300" s="28" t="s">
        <v>33</v>
      </c>
      <c r="H300" s="28" t="s">
        <v>18</v>
      </c>
      <c r="I300" s="29">
        <v>2014</v>
      </c>
      <c r="J300" s="29">
        <v>400</v>
      </c>
      <c r="K300" s="29">
        <v>115</v>
      </c>
      <c r="L300" s="31">
        <v>0.7</v>
      </c>
      <c r="M300" s="31">
        <v>2.15</v>
      </c>
      <c r="N300" s="32">
        <v>8.0000000000000002E-3</v>
      </c>
      <c r="O300" s="9">
        <v>7.6311728395061729E-2</v>
      </c>
      <c r="P300" s="11">
        <v>2.8395061728395056E-4</v>
      </c>
      <c r="Q300" s="25">
        <f>O299-O300</f>
        <v>0.28564197530864194</v>
      </c>
      <c r="R300" s="24">
        <f>P299-P300</f>
        <v>1.7828703703703701E-2</v>
      </c>
      <c r="S300" s="38">
        <f>Q300/365</f>
        <v>7.8258075427025189E-4</v>
      </c>
      <c r="T300" s="38">
        <f>R300/365</f>
        <v>4.8845763571790958E-5</v>
      </c>
      <c r="U300" s="38">
        <f>T300*0.92</f>
        <v>4.4938102486047686E-5</v>
      </c>
      <c r="V300" s="25">
        <f>LOOKUP(H300,'Load Factor Adjustment'!$A$40:$A$46,'Load Factor Adjustment'!$D$40:$D$46)</f>
        <v>0.68571428571428572</v>
      </c>
      <c r="W300" s="38">
        <f>S300*V300</f>
        <v>5.3662680292817274E-4</v>
      </c>
      <c r="X300" s="38">
        <f>U300*V300</f>
        <v>3.0814698847575559E-5</v>
      </c>
    </row>
    <row r="301" spans="1:24" x14ac:dyDescent="0.25">
      <c r="A301" s="28" t="s">
        <v>16</v>
      </c>
      <c r="B301" s="29">
        <v>2015</v>
      </c>
      <c r="C301" s="34">
        <v>42187</v>
      </c>
      <c r="D301" s="29">
        <v>1942</v>
      </c>
      <c r="E301" s="29">
        <v>5101</v>
      </c>
      <c r="F301" s="28" t="s">
        <v>17</v>
      </c>
      <c r="G301" s="28" t="s">
        <v>19</v>
      </c>
      <c r="H301" s="28" t="s">
        <v>18</v>
      </c>
      <c r="I301" s="29">
        <v>1960</v>
      </c>
      <c r="J301" s="29">
        <v>250</v>
      </c>
      <c r="K301" s="29">
        <v>100</v>
      </c>
      <c r="L301" s="31">
        <v>0.7</v>
      </c>
      <c r="M301" s="31">
        <v>12.09</v>
      </c>
      <c r="N301" s="32">
        <v>0.60499999999999998</v>
      </c>
      <c r="O301" s="9">
        <v>0.23321759259259259</v>
      </c>
      <c r="P301" s="11">
        <v>1.1670524691358024E-2</v>
      </c>
      <c r="Q301" s="25"/>
      <c r="R301" s="24"/>
    </row>
    <row r="302" spans="1:24" x14ac:dyDescent="0.25">
      <c r="A302" s="28" t="s">
        <v>16</v>
      </c>
      <c r="B302" s="29">
        <v>2015</v>
      </c>
      <c r="C302" s="34">
        <v>42187</v>
      </c>
      <c r="D302" s="29">
        <v>1942</v>
      </c>
      <c r="E302" s="29">
        <v>5102</v>
      </c>
      <c r="F302" s="28" t="s">
        <v>20</v>
      </c>
      <c r="G302" s="28" t="s">
        <v>33</v>
      </c>
      <c r="H302" s="28" t="s">
        <v>18</v>
      </c>
      <c r="I302" s="29">
        <v>2014</v>
      </c>
      <c r="J302" s="29">
        <v>250</v>
      </c>
      <c r="K302" s="29">
        <v>114</v>
      </c>
      <c r="L302" s="31">
        <v>0.7</v>
      </c>
      <c r="M302" s="31">
        <v>2.15</v>
      </c>
      <c r="N302" s="32">
        <v>8.0000000000000002E-3</v>
      </c>
      <c r="O302" s="9">
        <v>4.7280092592592596E-2</v>
      </c>
      <c r="P302" s="11">
        <v>1.7592592592592592E-4</v>
      </c>
      <c r="Q302" s="25">
        <f>O301-O302</f>
        <v>0.18593749999999998</v>
      </c>
      <c r="R302" s="24">
        <f>P301-P302</f>
        <v>1.1494598765432098E-2</v>
      </c>
      <c r="S302" s="38">
        <f>Q302/365</f>
        <v>5.0941780821917807E-4</v>
      </c>
      <c r="T302" s="38">
        <f>R302/365</f>
        <v>3.1492051412142734E-5</v>
      </c>
      <c r="U302" s="38">
        <f>T302*0.92</f>
        <v>2.8972687299171318E-5</v>
      </c>
      <c r="V302" s="25">
        <f>LOOKUP(H302,'Load Factor Adjustment'!$A$40:$A$46,'Load Factor Adjustment'!$D$40:$D$46)</f>
        <v>0.68571428571428572</v>
      </c>
      <c r="W302" s="38">
        <f>S302*V302</f>
        <v>3.4931506849315066E-4</v>
      </c>
      <c r="X302" s="38">
        <f>U302*V302</f>
        <v>1.9866985576574619E-5</v>
      </c>
    </row>
    <row r="303" spans="1:24" x14ac:dyDescent="0.25">
      <c r="A303" s="28" t="s">
        <v>29</v>
      </c>
      <c r="B303" s="29">
        <v>2015</v>
      </c>
      <c r="C303" s="34">
        <v>42192</v>
      </c>
      <c r="D303" s="29">
        <v>1797</v>
      </c>
      <c r="E303" s="29">
        <v>5118</v>
      </c>
      <c r="F303" s="28" t="s">
        <v>17</v>
      </c>
      <c r="G303" s="28" t="s">
        <v>19</v>
      </c>
      <c r="H303" s="28" t="s">
        <v>18</v>
      </c>
      <c r="I303" s="29">
        <v>1974</v>
      </c>
      <c r="J303" s="29">
        <v>2000</v>
      </c>
      <c r="K303" s="29">
        <v>85</v>
      </c>
      <c r="L303" s="31">
        <v>0.7</v>
      </c>
      <c r="M303" s="31">
        <v>12.09</v>
      </c>
      <c r="N303" s="32">
        <v>0.60499999999999998</v>
      </c>
      <c r="O303" s="9">
        <v>1.5858796296296296</v>
      </c>
      <c r="P303" s="11">
        <v>7.9359567901234565E-2</v>
      </c>
      <c r="Q303" s="25"/>
      <c r="R303" s="24"/>
    </row>
    <row r="304" spans="1:24" x14ac:dyDescent="0.25">
      <c r="A304" s="28" t="s">
        <v>29</v>
      </c>
      <c r="B304" s="29">
        <v>2015</v>
      </c>
      <c r="C304" s="34">
        <v>42192</v>
      </c>
      <c r="D304" s="29">
        <v>1797</v>
      </c>
      <c r="E304" s="29">
        <v>5119</v>
      </c>
      <c r="F304" s="28" t="s">
        <v>20</v>
      </c>
      <c r="G304" s="28" t="s">
        <v>33</v>
      </c>
      <c r="H304" s="28" t="s">
        <v>18</v>
      </c>
      <c r="I304" s="29">
        <v>2014</v>
      </c>
      <c r="J304" s="29">
        <v>2000</v>
      </c>
      <c r="K304" s="29">
        <v>100</v>
      </c>
      <c r="L304" s="31">
        <v>0.7</v>
      </c>
      <c r="M304" s="31">
        <v>2.15</v>
      </c>
      <c r="N304" s="32">
        <v>8.0000000000000002E-3</v>
      </c>
      <c r="O304" s="9">
        <v>0.3317901234567901</v>
      </c>
      <c r="P304" s="11">
        <v>1.2345679012345679E-3</v>
      </c>
      <c r="Q304" s="25">
        <f>O303-O304</f>
        <v>1.2540895061728394</v>
      </c>
      <c r="R304" s="24">
        <f>P303-P304</f>
        <v>7.8125E-2</v>
      </c>
      <c r="S304" s="38">
        <f>Q304/365</f>
        <v>3.4358616607475054E-3</v>
      </c>
      <c r="T304" s="38">
        <f>R304/365</f>
        <v>2.1404109589041095E-4</v>
      </c>
      <c r="U304" s="38">
        <f>T304*0.92</f>
        <v>1.9691780821917809E-4</v>
      </c>
      <c r="V304" s="25">
        <f>LOOKUP(H304,'Load Factor Adjustment'!$A$40:$A$46,'Load Factor Adjustment'!$D$40:$D$46)</f>
        <v>0.68571428571428572</v>
      </c>
      <c r="W304" s="38">
        <f>S304*V304</f>
        <v>2.3560194245125753E-3</v>
      </c>
      <c r="X304" s="38">
        <f>U304*V304</f>
        <v>1.3502935420743641E-4</v>
      </c>
    </row>
    <row r="305" spans="1:24" x14ac:dyDescent="0.25">
      <c r="A305" s="28" t="s">
        <v>28</v>
      </c>
      <c r="B305" s="29">
        <v>2014</v>
      </c>
      <c r="C305" s="34">
        <v>42195</v>
      </c>
      <c r="D305" s="29">
        <v>1750</v>
      </c>
      <c r="E305" s="29">
        <v>5168</v>
      </c>
      <c r="F305" s="28" t="s">
        <v>17</v>
      </c>
      <c r="G305" s="28" t="s">
        <v>19</v>
      </c>
      <c r="H305" s="28" t="s">
        <v>18</v>
      </c>
      <c r="I305" s="29">
        <v>1967</v>
      </c>
      <c r="J305" s="29">
        <v>800</v>
      </c>
      <c r="K305" s="29">
        <v>54</v>
      </c>
      <c r="L305" s="31">
        <v>0.7</v>
      </c>
      <c r="M305" s="31">
        <v>12.09</v>
      </c>
      <c r="N305" s="32">
        <v>0.60499999999999998</v>
      </c>
      <c r="O305" s="9">
        <v>0.40299999999999997</v>
      </c>
      <c r="P305" s="11">
        <v>2.0166666666666663E-2</v>
      </c>
      <c r="Q305" s="25"/>
      <c r="R305" s="24"/>
    </row>
    <row r="306" spans="1:24" x14ac:dyDescent="0.25">
      <c r="A306" s="28" t="s">
        <v>28</v>
      </c>
      <c r="B306" s="29">
        <v>2014</v>
      </c>
      <c r="C306" s="34">
        <v>42195</v>
      </c>
      <c r="D306" s="29">
        <v>1750</v>
      </c>
      <c r="E306" s="29">
        <v>5170</v>
      </c>
      <c r="F306" s="28" t="s">
        <v>20</v>
      </c>
      <c r="G306" s="28" t="s">
        <v>42</v>
      </c>
      <c r="H306" s="28" t="s">
        <v>18</v>
      </c>
      <c r="I306" s="29">
        <v>2015</v>
      </c>
      <c r="J306" s="29">
        <v>800</v>
      </c>
      <c r="K306" s="29">
        <v>65</v>
      </c>
      <c r="L306" s="31">
        <v>0.7</v>
      </c>
      <c r="M306" s="31">
        <v>2.74</v>
      </c>
      <c r="N306" s="32">
        <v>8.0000000000000002E-3</v>
      </c>
      <c r="O306" s="9">
        <v>0.10993827160493827</v>
      </c>
      <c r="P306" s="11">
        <v>3.2098765432098765E-4</v>
      </c>
      <c r="Q306" s="25">
        <f>O305-O306</f>
        <v>0.29306172839506173</v>
      </c>
      <c r="R306" s="24">
        <f>P305-P306</f>
        <v>1.9845679012345675E-2</v>
      </c>
      <c r="S306" s="38">
        <f>Q306/365</f>
        <v>8.0290884491797734E-4</v>
      </c>
      <c r="T306" s="38">
        <f>R306/365</f>
        <v>5.4371723321494997E-5</v>
      </c>
      <c r="U306" s="38">
        <f>T306*0.92</f>
        <v>5.00219854557754E-5</v>
      </c>
      <c r="V306" s="25">
        <f>LOOKUP(H306,'Load Factor Adjustment'!$A$40:$A$46,'Load Factor Adjustment'!$D$40:$D$46)</f>
        <v>0.68571428571428572</v>
      </c>
      <c r="W306" s="38">
        <f>S306*V306</f>
        <v>5.5056606508661302E-4</v>
      </c>
      <c r="X306" s="38">
        <f>U306*V306</f>
        <v>3.4300790026817417E-5</v>
      </c>
    </row>
    <row r="307" spans="1:24" x14ac:dyDescent="0.25">
      <c r="A307" s="28" t="s">
        <v>26</v>
      </c>
      <c r="B307" s="29">
        <v>2015</v>
      </c>
      <c r="C307" s="34">
        <v>42195</v>
      </c>
      <c r="D307" s="29">
        <v>1775</v>
      </c>
      <c r="E307" s="29">
        <v>5124</v>
      </c>
      <c r="F307" s="28" t="s">
        <v>17</v>
      </c>
      <c r="G307" s="28" t="s">
        <v>19</v>
      </c>
      <c r="H307" s="28" t="s">
        <v>18</v>
      </c>
      <c r="I307" s="29">
        <v>1985</v>
      </c>
      <c r="J307" s="29">
        <v>200</v>
      </c>
      <c r="K307" s="29">
        <v>70</v>
      </c>
      <c r="L307" s="31">
        <v>0.7</v>
      </c>
      <c r="M307" s="31">
        <v>12.09</v>
      </c>
      <c r="N307" s="32">
        <v>0.60499999999999998</v>
      </c>
      <c r="O307" s="9">
        <v>0.13060185185185183</v>
      </c>
      <c r="P307" s="11">
        <v>6.5354938271604936E-3</v>
      </c>
      <c r="Q307" s="25"/>
      <c r="R307" s="24"/>
    </row>
    <row r="308" spans="1:24" x14ac:dyDescent="0.25">
      <c r="A308" s="28" t="s">
        <v>26</v>
      </c>
      <c r="B308" s="29">
        <v>2015</v>
      </c>
      <c r="C308" s="34">
        <v>42195</v>
      </c>
      <c r="D308" s="29">
        <v>1775</v>
      </c>
      <c r="E308" s="29">
        <v>5125</v>
      </c>
      <c r="F308" s="28" t="s">
        <v>20</v>
      </c>
      <c r="G308" s="28" t="s">
        <v>33</v>
      </c>
      <c r="H308" s="28" t="s">
        <v>18</v>
      </c>
      <c r="I308" s="29">
        <v>2013</v>
      </c>
      <c r="J308" s="29">
        <v>200</v>
      </c>
      <c r="K308" s="29">
        <v>80</v>
      </c>
      <c r="L308" s="31">
        <v>0.7</v>
      </c>
      <c r="M308" s="31">
        <v>2.14</v>
      </c>
      <c r="N308" s="32">
        <v>8.0000000000000002E-3</v>
      </c>
      <c r="O308" s="9">
        <v>2.6419753086419754E-2</v>
      </c>
      <c r="P308" s="11">
        <v>9.8765432098765426E-5</v>
      </c>
      <c r="Q308" s="25">
        <f>O307-O308</f>
        <v>0.10418209876543208</v>
      </c>
      <c r="R308" s="24">
        <f>P307-P308</f>
        <v>6.4367283950617282E-3</v>
      </c>
      <c r="S308" s="38">
        <f>Q308/365</f>
        <v>2.8543040757652622E-4</v>
      </c>
      <c r="T308" s="38">
        <f>R308/365</f>
        <v>1.7634872315237612E-5</v>
      </c>
      <c r="U308" s="38">
        <f>T308*0.92</f>
        <v>1.6224082530018605E-5</v>
      </c>
      <c r="V308" s="25">
        <f>LOOKUP(H308,'Load Factor Adjustment'!$A$40:$A$46,'Load Factor Adjustment'!$D$40:$D$46)</f>
        <v>0.68571428571428572</v>
      </c>
      <c r="W308" s="38">
        <f>S308*V308</f>
        <v>1.9572370805247513E-4</v>
      </c>
      <c r="X308" s="38">
        <f>U308*V308</f>
        <v>1.112508516344133E-5</v>
      </c>
    </row>
    <row r="309" spans="1:24" x14ac:dyDescent="0.25">
      <c r="A309" s="28" t="s">
        <v>22</v>
      </c>
      <c r="B309" s="29">
        <v>2014</v>
      </c>
      <c r="C309" s="34">
        <v>42199</v>
      </c>
      <c r="D309" s="29">
        <v>1784</v>
      </c>
      <c r="E309" s="29">
        <v>5135</v>
      </c>
      <c r="F309" s="28" t="s">
        <v>17</v>
      </c>
      <c r="G309" s="28" t="s">
        <v>32</v>
      </c>
      <c r="H309" s="28" t="s">
        <v>18</v>
      </c>
      <c r="I309" s="29">
        <v>1999</v>
      </c>
      <c r="J309" s="29">
        <v>2000</v>
      </c>
      <c r="K309" s="29">
        <v>104</v>
      </c>
      <c r="L309" s="31">
        <v>0.7</v>
      </c>
      <c r="M309" s="31">
        <v>6.54</v>
      </c>
      <c r="N309" s="32">
        <v>0.27400000000000002</v>
      </c>
      <c r="O309" s="9">
        <v>1.0496296296296295</v>
      </c>
      <c r="P309" s="11">
        <v>4.3975308641975304E-2</v>
      </c>
      <c r="Q309" s="25"/>
      <c r="R309" s="24"/>
    </row>
    <row r="310" spans="1:24" x14ac:dyDescent="0.25">
      <c r="A310" s="28" t="s">
        <v>22</v>
      </c>
      <c r="B310" s="29">
        <v>2014</v>
      </c>
      <c r="C310" s="34">
        <v>42199</v>
      </c>
      <c r="D310" s="29">
        <v>1784</v>
      </c>
      <c r="E310" s="29">
        <v>5136</v>
      </c>
      <c r="F310" s="28" t="s">
        <v>20</v>
      </c>
      <c r="G310" s="28" t="s">
        <v>42</v>
      </c>
      <c r="H310" s="28" t="s">
        <v>18</v>
      </c>
      <c r="I310" s="29">
        <v>2015</v>
      </c>
      <c r="J310" s="29">
        <v>2000</v>
      </c>
      <c r="K310" s="29">
        <v>115</v>
      </c>
      <c r="L310" s="31">
        <v>0.7</v>
      </c>
      <c r="M310" s="31">
        <v>2.3199999999999998</v>
      </c>
      <c r="N310" s="32">
        <v>0.112</v>
      </c>
      <c r="O310" s="9">
        <v>0.41172839506172837</v>
      </c>
      <c r="P310" s="11">
        <v>1.9876543209876543E-2</v>
      </c>
      <c r="Q310" s="25">
        <f>O309-O310</f>
        <v>0.63790123456790115</v>
      </c>
      <c r="R310" s="24">
        <f>P309-P310</f>
        <v>2.4098765432098761E-2</v>
      </c>
      <c r="S310" s="38">
        <f>Q310/365</f>
        <v>1.7476746152545236E-3</v>
      </c>
      <c r="T310" s="38">
        <f>R310/365</f>
        <v>6.6024014882462359E-5</v>
      </c>
      <c r="U310" s="38">
        <f>T310*0.92</f>
        <v>6.0742093691865371E-5</v>
      </c>
      <c r="V310" s="25">
        <f>LOOKUP(H310,'Load Factor Adjustment'!$A$40:$A$46,'Load Factor Adjustment'!$D$40:$D$46)</f>
        <v>0.68571428571428572</v>
      </c>
      <c r="W310" s="38">
        <f>S310*V310</f>
        <v>1.1984054504602447E-3</v>
      </c>
      <c r="X310" s="38">
        <f>U310*V310</f>
        <v>4.1651721388707686E-5</v>
      </c>
    </row>
    <row r="311" spans="1:24" x14ac:dyDescent="0.25">
      <c r="A311" s="28" t="s">
        <v>27</v>
      </c>
      <c r="B311" s="29">
        <v>2015</v>
      </c>
      <c r="C311" s="34">
        <v>42199</v>
      </c>
      <c r="D311" s="29">
        <v>1895</v>
      </c>
      <c r="E311" s="29">
        <v>5085</v>
      </c>
      <c r="F311" s="28" t="s">
        <v>17</v>
      </c>
      <c r="G311" s="28" t="s">
        <v>19</v>
      </c>
      <c r="H311" s="28" t="s">
        <v>18</v>
      </c>
      <c r="I311" s="29">
        <v>1967</v>
      </c>
      <c r="J311" s="29">
        <v>171</v>
      </c>
      <c r="K311" s="29">
        <v>112</v>
      </c>
      <c r="L311" s="31">
        <v>0.7</v>
      </c>
      <c r="M311" s="31">
        <v>12.09</v>
      </c>
      <c r="N311" s="32">
        <v>0.60499999999999998</v>
      </c>
      <c r="O311" s="9">
        <v>0.17866333333333331</v>
      </c>
      <c r="P311" s="11">
        <v>8.940555555555554E-3</v>
      </c>
      <c r="Q311" s="25"/>
      <c r="R311" s="24"/>
    </row>
    <row r="312" spans="1:24" x14ac:dyDescent="0.25">
      <c r="A312" s="28" t="s">
        <v>27</v>
      </c>
      <c r="B312" s="29">
        <v>2015</v>
      </c>
      <c r="C312" s="34">
        <v>42199</v>
      </c>
      <c r="D312" s="29">
        <v>1895</v>
      </c>
      <c r="E312" s="29">
        <v>5086</v>
      </c>
      <c r="F312" s="28" t="s">
        <v>20</v>
      </c>
      <c r="G312" s="28" t="s">
        <v>33</v>
      </c>
      <c r="H312" s="28" t="s">
        <v>18</v>
      </c>
      <c r="I312" s="29">
        <v>2014</v>
      </c>
      <c r="J312" s="29">
        <v>171</v>
      </c>
      <c r="K312" s="29">
        <v>115</v>
      </c>
      <c r="L312" s="31">
        <v>0.7</v>
      </c>
      <c r="M312" s="31">
        <v>2.15</v>
      </c>
      <c r="N312" s="32">
        <v>8.0000000000000002E-3</v>
      </c>
      <c r="O312" s="9">
        <v>3.2623263888888886E-2</v>
      </c>
      <c r="P312" s="11">
        <v>1.213888888888889E-4</v>
      </c>
      <c r="Q312" s="25">
        <f>O311-O312</f>
        <v>0.14604006944444442</v>
      </c>
      <c r="R312" s="24">
        <f>P311-P312</f>
        <v>8.8191666666666644E-3</v>
      </c>
      <c r="S312" s="38">
        <f>Q312/365</f>
        <v>4.0010977929984774E-4</v>
      </c>
      <c r="T312" s="38">
        <f>R312/365</f>
        <v>2.4162100456620998E-5</v>
      </c>
      <c r="U312" s="38">
        <f>T312*0.92</f>
        <v>2.2229132420091321E-5</v>
      </c>
      <c r="V312" s="25">
        <f>LOOKUP(H312,'Load Factor Adjustment'!$A$40:$A$46,'Load Factor Adjustment'!$D$40:$D$46)</f>
        <v>0.68571428571428572</v>
      </c>
      <c r="W312" s="38">
        <f>S312*V312</f>
        <v>2.7436099151989562E-4</v>
      </c>
      <c r="X312" s="38">
        <f>U312*V312</f>
        <v>1.5242833659491192E-5</v>
      </c>
    </row>
    <row r="313" spans="1:24" x14ac:dyDescent="0.25">
      <c r="A313" s="28" t="s">
        <v>23</v>
      </c>
      <c r="B313" s="29">
        <v>2015</v>
      </c>
      <c r="C313" s="34">
        <v>42201</v>
      </c>
      <c r="D313" s="29">
        <v>1853</v>
      </c>
      <c r="E313" s="29">
        <v>5009</v>
      </c>
      <c r="F313" s="28" t="s">
        <v>17</v>
      </c>
      <c r="G313" s="28" t="s">
        <v>19</v>
      </c>
      <c r="H313" s="28" t="s">
        <v>18</v>
      </c>
      <c r="I313" s="29">
        <v>1991</v>
      </c>
      <c r="J313" s="29">
        <v>200</v>
      </c>
      <c r="K313" s="29">
        <v>93</v>
      </c>
      <c r="L313" s="31">
        <v>0.7</v>
      </c>
      <c r="M313" s="31">
        <v>8.14</v>
      </c>
      <c r="N313" s="32">
        <v>0.497</v>
      </c>
      <c r="O313" s="9">
        <v>0.11682407407407407</v>
      </c>
      <c r="P313" s="11">
        <v>7.132870370370371E-3</v>
      </c>
      <c r="Q313" s="25"/>
      <c r="R313" s="24"/>
    </row>
    <row r="314" spans="1:24" x14ac:dyDescent="0.25">
      <c r="A314" s="28" t="s">
        <v>23</v>
      </c>
      <c r="B314" s="29">
        <v>2015</v>
      </c>
      <c r="C314" s="34">
        <v>42201</v>
      </c>
      <c r="D314" s="29">
        <v>1853</v>
      </c>
      <c r="E314" s="29">
        <v>5010</v>
      </c>
      <c r="F314" s="28" t="s">
        <v>20</v>
      </c>
      <c r="G314" s="28" t="s">
        <v>33</v>
      </c>
      <c r="H314" s="28" t="s">
        <v>18</v>
      </c>
      <c r="I314" s="29">
        <v>2014</v>
      </c>
      <c r="J314" s="29">
        <v>200</v>
      </c>
      <c r="K314" s="29">
        <v>100</v>
      </c>
      <c r="L314" s="31">
        <v>0.7</v>
      </c>
      <c r="M314" s="31">
        <v>2.15</v>
      </c>
      <c r="N314" s="32">
        <v>8.0000000000000002E-3</v>
      </c>
      <c r="O314" s="9">
        <v>3.3179012345679007E-2</v>
      </c>
      <c r="P314" s="11">
        <v>1.2345679012345679E-4</v>
      </c>
      <c r="Q314" s="25">
        <f>O313-O314</f>
        <v>8.3645061728395059E-2</v>
      </c>
      <c r="R314" s="24">
        <f>P313-P314</f>
        <v>7.0094135802469138E-3</v>
      </c>
      <c r="S314" s="38">
        <f>Q314/365</f>
        <v>2.2916455268053441E-4</v>
      </c>
      <c r="T314" s="38">
        <f>R314/365</f>
        <v>1.9203872822594286E-5</v>
      </c>
      <c r="U314" s="38">
        <f>T314*0.92</f>
        <v>1.7667562996786745E-5</v>
      </c>
      <c r="V314" s="25">
        <f>LOOKUP(H314,'Load Factor Adjustment'!$A$40:$A$46,'Load Factor Adjustment'!$D$40:$D$46)</f>
        <v>0.68571428571428572</v>
      </c>
      <c r="W314" s="38">
        <f>S314*V314</f>
        <v>1.5714140755236647E-4</v>
      </c>
      <c r="X314" s="38">
        <f>U314*V314</f>
        <v>1.2114900340653768E-5</v>
      </c>
    </row>
    <row r="315" spans="1:24" x14ac:dyDescent="0.25">
      <c r="A315" s="28" t="s">
        <v>23</v>
      </c>
      <c r="B315" s="29">
        <v>2015</v>
      </c>
      <c r="C315" s="34">
        <v>42202</v>
      </c>
      <c r="D315" s="29">
        <v>1845</v>
      </c>
      <c r="E315" s="29">
        <v>4994</v>
      </c>
      <c r="F315" s="28" t="s">
        <v>17</v>
      </c>
      <c r="G315" s="28" t="s">
        <v>19</v>
      </c>
      <c r="H315" s="28" t="s">
        <v>18</v>
      </c>
      <c r="I315" s="29">
        <v>1982</v>
      </c>
      <c r="J315" s="29">
        <v>600</v>
      </c>
      <c r="K315" s="29">
        <v>81</v>
      </c>
      <c r="L315" s="31">
        <v>0.7</v>
      </c>
      <c r="M315" s="31">
        <v>12.09</v>
      </c>
      <c r="N315" s="32">
        <v>0.60499999999999998</v>
      </c>
      <c r="O315" s="9">
        <v>0.45337499999999997</v>
      </c>
      <c r="P315" s="11">
        <v>2.2687499999999999E-2</v>
      </c>
      <c r="Q315" s="25"/>
      <c r="R315" s="24"/>
    </row>
    <row r="316" spans="1:24" x14ac:dyDescent="0.25">
      <c r="A316" s="28" t="s">
        <v>23</v>
      </c>
      <c r="B316" s="29">
        <v>2015</v>
      </c>
      <c r="C316" s="34">
        <v>42202</v>
      </c>
      <c r="D316" s="29">
        <v>1845</v>
      </c>
      <c r="E316" s="29">
        <v>4995</v>
      </c>
      <c r="F316" s="28" t="s">
        <v>20</v>
      </c>
      <c r="G316" s="28" t="s">
        <v>42</v>
      </c>
      <c r="H316" s="28" t="s">
        <v>18</v>
      </c>
      <c r="I316" s="29">
        <v>2014</v>
      </c>
      <c r="J316" s="29">
        <v>600</v>
      </c>
      <c r="K316" s="29">
        <v>75</v>
      </c>
      <c r="L316" s="31">
        <v>0.7</v>
      </c>
      <c r="M316" s="31">
        <v>0.26</v>
      </c>
      <c r="N316" s="32">
        <v>8.0000000000000002E-3</v>
      </c>
      <c r="O316" s="9">
        <v>9.0277777777777769E-3</v>
      </c>
      <c r="P316" s="11">
        <v>2.7777777777777772E-4</v>
      </c>
      <c r="Q316" s="25">
        <f>O315-O316</f>
        <v>0.44434722222222217</v>
      </c>
      <c r="R316" s="24">
        <f>P315-P316</f>
        <v>2.2409722222222223E-2</v>
      </c>
      <c r="S316" s="38">
        <f>Q316/365</f>
        <v>1.2173896499238963E-3</v>
      </c>
      <c r="T316" s="38">
        <f>R316/365</f>
        <v>6.1396499238964994E-5</v>
      </c>
      <c r="U316" s="38">
        <f>T316*0.92</f>
        <v>5.6484779299847794E-5</v>
      </c>
      <c r="V316" s="25">
        <f>LOOKUP(H316,'Load Factor Adjustment'!$A$40:$A$46,'Load Factor Adjustment'!$D$40:$D$46)</f>
        <v>0.68571428571428572</v>
      </c>
      <c r="W316" s="38">
        <f>S316*V316</f>
        <v>8.347814742335289E-4</v>
      </c>
      <c r="X316" s="38">
        <f>U316*V316</f>
        <v>3.8732420091324202E-5</v>
      </c>
    </row>
    <row r="317" spans="1:24" x14ac:dyDescent="0.25">
      <c r="A317" s="28" t="s">
        <v>28</v>
      </c>
      <c r="B317" s="29">
        <v>2014</v>
      </c>
      <c r="C317" s="34">
        <v>42205</v>
      </c>
      <c r="D317" s="29">
        <v>1819</v>
      </c>
      <c r="E317" s="29">
        <v>5069</v>
      </c>
      <c r="F317" s="28" t="s">
        <v>17</v>
      </c>
      <c r="G317" s="28" t="s">
        <v>32</v>
      </c>
      <c r="H317" s="28" t="s">
        <v>18</v>
      </c>
      <c r="I317" s="29">
        <v>1998</v>
      </c>
      <c r="J317" s="29">
        <v>1100</v>
      </c>
      <c r="K317" s="29">
        <v>360</v>
      </c>
      <c r="L317" s="31">
        <v>0.7</v>
      </c>
      <c r="M317" s="31">
        <v>5.93</v>
      </c>
      <c r="N317" s="32">
        <v>0.108</v>
      </c>
      <c r="O317" s="9">
        <v>1.8119444444444444</v>
      </c>
      <c r="P317" s="11">
        <v>3.3000000000000002E-2</v>
      </c>
      <c r="Q317" s="25"/>
      <c r="R317" s="24"/>
    </row>
    <row r="318" spans="1:24" x14ac:dyDescent="0.25">
      <c r="A318" s="28" t="s">
        <v>28</v>
      </c>
      <c r="B318" s="29">
        <v>2014</v>
      </c>
      <c r="C318" s="34">
        <v>42205</v>
      </c>
      <c r="D318" s="29">
        <v>1819</v>
      </c>
      <c r="E318" s="29">
        <v>5070</v>
      </c>
      <c r="F318" s="28" t="s">
        <v>20</v>
      </c>
      <c r="G318" s="28" t="s">
        <v>42</v>
      </c>
      <c r="H318" s="28" t="s">
        <v>18</v>
      </c>
      <c r="I318" s="29">
        <v>2014</v>
      </c>
      <c r="J318" s="29">
        <v>1100</v>
      </c>
      <c r="K318" s="29">
        <v>420</v>
      </c>
      <c r="L318" s="31">
        <v>0.7</v>
      </c>
      <c r="M318" s="31">
        <v>0.26</v>
      </c>
      <c r="N318" s="32">
        <v>8.0000000000000002E-3</v>
      </c>
      <c r="O318" s="9">
        <v>9.268518518518519E-2</v>
      </c>
      <c r="P318" s="11">
        <v>2.8518518518518519E-3</v>
      </c>
      <c r="Q318" s="25">
        <f>O317-O318</f>
        <v>1.7192592592592593</v>
      </c>
      <c r="R318" s="24">
        <f>P317-P318</f>
        <v>3.014814814814815E-2</v>
      </c>
      <c r="S318" s="38">
        <f>Q318/365</f>
        <v>4.710299340436327E-3</v>
      </c>
      <c r="T318" s="38">
        <f>R318/365</f>
        <v>8.2597666159310001E-5</v>
      </c>
      <c r="U318" s="38">
        <f>T318*0.92</f>
        <v>7.5989852866565206E-5</v>
      </c>
      <c r="V318" s="25">
        <f>LOOKUP(H318,'Load Factor Adjustment'!$A$40:$A$46,'Load Factor Adjustment'!$D$40:$D$46)</f>
        <v>0.68571428571428572</v>
      </c>
      <c r="W318" s="38">
        <f>S318*V318</f>
        <v>3.2299195477277672E-3</v>
      </c>
      <c r="X318" s="38">
        <f>U318*V318</f>
        <v>5.2107327679930425E-5</v>
      </c>
    </row>
    <row r="319" spans="1:24" x14ac:dyDescent="0.25">
      <c r="A319" s="28" t="s">
        <v>28</v>
      </c>
      <c r="B319" s="29">
        <v>2014</v>
      </c>
      <c r="C319" s="34">
        <v>42207</v>
      </c>
      <c r="D319" s="29">
        <v>1820</v>
      </c>
      <c r="E319" s="29">
        <v>5055</v>
      </c>
      <c r="F319" s="28" t="s">
        <v>17</v>
      </c>
      <c r="G319" s="28" t="s">
        <v>32</v>
      </c>
      <c r="H319" s="28" t="s">
        <v>18</v>
      </c>
      <c r="I319" s="29">
        <v>2002</v>
      </c>
      <c r="J319" s="29">
        <v>1700</v>
      </c>
      <c r="K319" s="29">
        <v>198</v>
      </c>
      <c r="L319" s="31">
        <v>0.7</v>
      </c>
      <c r="M319" s="31">
        <v>5.93</v>
      </c>
      <c r="N319" s="32">
        <v>0.108</v>
      </c>
      <c r="O319" s="9">
        <v>1.5401527777777777</v>
      </c>
      <c r="P319" s="11">
        <v>2.8049999999999995E-2</v>
      </c>
      <c r="Q319" s="25"/>
      <c r="R319" s="24"/>
    </row>
    <row r="320" spans="1:24" x14ac:dyDescent="0.25">
      <c r="A320" s="28" t="s">
        <v>28</v>
      </c>
      <c r="B320" s="29">
        <v>2014</v>
      </c>
      <c r="C320" s="34">
        <v>42207</v>
      </c>
      <c r="D320" s="29">
        <v>1820</v>
      </c>
      <c r="E320" s="29">
        <v>5056</v>
      </c>
      <c r="F320" s="28" t="s">
        <v>20</v>
      </c>
      <c r="G320" s="28" t="s">
        <v>42</v>
      </c>
      <c r="H320" s="28" t="s">
        <v>18</v>
      </c>
      <c r="I320" s="29">
        <v>2014</v>
      </c>
      <c r="J320" s="29">
        <v>1700</v>
      </c>
      <c r="K320" s="29">
        <v>240</v>
      </c>
      <c r="L320" s="31">
        <v>0.7</v>
      </c>
      <c r="M320" s="31">
        <v>0.26</v>
      </c>
      <c r="N320" s="32">
        <v>8.0000000000000002E-3</v>
      </c>
      <c r="O320" s="9">
        <v>8.1851851851851856E-2</v>
      </c>
      <c r="P320" s="11">
        <v>2.518518518518518E-3</v>
      </c>
      <c r="Q320" s="25">
        <f>O319-O320</f>
        <v>1.4583009259259259</v>
      </c>
      <c r="R320" s="24">
        <f>P319-P320</f>
        <v>2.5531481481481478E-2</v>
      </c>
      <c r="S320" s="38">
        <f>Q320/365</f>
        <v>3.9953450025367833E-3</v>
      </c>
      <c r="T320" s="38">
        <f>R320/365</f>
        <v>6.9949264332825963E-5</v>
      </c>
      <c r="U320" s="38">
        <f>T320*0.92</f>
        <v>6.4353323186199887E-5</v>
      </c>
      <c r="V320" s="25">
        <f>LOOKUP(H320,'Load Factor Adjustment'!$A$40:$A$46,'Load Factor Adjustment'!$D$40:$D$46)</f>
        <v>0.68571428571428572</v>
      </c>
      <c r="W320" s="38">
        <f>S320*V320</f>
        <v>2.7396651445966516E-3</v>
      </c>
      <c r="X320" s="38">
        <f>U320*V320</f>
        <v>4.412799304196564E-5</v>
      </c>
    </row>
    <row r="321" spans="1:24" x14ac:dyDescent="0.25">
      <c r="A321" s="28" t="s">
        <v>27</v>
      </c>
      <c r="B321" s="29">
        <v>2014</v>
      </c>
      <c r="C321" s="34">
        <v>42208</v>
      </c>
      <c r="D321" s="29">
        <v>1888</v>
      </c>
      <c r="E321" s="29">
        <v>5079</v>
      </c>
      <c r="F321" s="28" t="s">
        <v>17</v>
      </c>
      <c r="G321" s="28" t="s">
        <v>19</v>
      </c>
      <c r="H321" s="28" t="s">
        <v>18</v>
      </c>
      <c r="I321" s="29">
        <v>1996</v>
      </c>
      <c r="J321" s="29">
        <v>600</v>
      </c>
      <c r="K321" s="29">
        <v>72</v>
      </c>
      <c r="L321" s="31">
        <v>0.7</v>
      </c>
      <c r="M321" s="31">
        <v>8.14</v>
      </c>
      <c r="N321" s="32">
        <v>0.497</v>
      </c>
      <c r="O321" s="9">
        <v>0.27133333333333332</v>
      </c>
      <c r="P321" s="11">
        <v>1.6566666666666664E-2</v>
      </c>
      <c r="Q321" s="25"/>
      <c r="R321" s="24"/>
    </row>
    <row r="322" spans="1:24" x14ac:dyDescent="0.25">
      <c r="A322" s="28" t="s">
        <v>27</v>
      </c>
      <c r="B322" s="29">
        <v>2014</v>
      </c>
      <c r="C322" s="34">
        <v>42208</v>
      </c>
      <c r="D322" s="29">
        <v>1888</v>
      </c>
      <c r="E322" s="29">
        <v>5080</v>
      </c>
      <c r="F322" s="28" t="s">
        <v>20</v>
      </c>
      <c r="G322" s="28" t="s">
        <v>42</v>
      </c>
      <c r="H322" s="28" t="s">
        <v>18</v>
      </c>
      <c r="I322" s="29">
        <v>2015</v>
      </c>
      <c r="J322" s="29">
        <v>600</v>
      </c>
      <c r="K322" s="29">
        <v>85</v>
      </c>
      <c r="L322" s="31">
        <v>0.7</v>
      </c>
      <c r="M322" s="31">
        <v>2.74</v>
      </c>
      <c r="N322" s="32">
        <v>0.192</v>
      </c>
      <c r="O322" s="9">
        <v>0.10782407407407409</v>
      </c>
      <c r="P322" s="11">
        <v>7.5555555555555549E-3</v>
      </c>
      <c r="Q322" s="25">
        <f>O321-O322</f>
        <v>0.16350925925925924</v>
      </c>
      <c r="R322" s="24">
        <f>P321-P322</f>
        <v>9.0111111111111086E-3</v>
      </c>
      <c r="S322" s="38">
        <f>Q322/365</f>
        <v>4.4797057331303903E-4</v>
      </c>
      <c r="T322" s="38">
        <f>R322/365</f>
        <v>2.4687975646879749E-5</v>
      </c>
      <c r="U322" s="38">
        <f>T322*0.92</f>
        <v>2.2712937595129369E-5</v>
      </c>
      <c r="V322" s="25">
        <f>LOOKUP(H322,'Load Factor Adjustment'!$A$40:$A$46,'Load Factor Adjustment'!$D$40:$D$46)</f>
        <v>0.68571428571428572</v>
      </c>
      <c r="W322" s="38">
        <f>S322*V322</f>
        <v>3.0717982170036962E-4</v>
      </c>
      <c r="X322" s="38">
        <f>U322*V322</f>
        <v>1.5574585779517283E-5</v>
      </c>
    </row>
    <row r="323" spans="1:24" x14ac:dyDescent="0.25">
      <c r="A323" s="28" t="s">
        <v>27</v>
      </c>
      <c r="B323" s="29">
        <v>2014</v>
      </c>
      <c r="C323" s="34">
        <v>42208</v>
      </c>
      <c r="D323" s="29">
        <v>1889</v>
      </c>
      <c r="E323" s="29">
        <v>5077</v>
      </c>
      <c r="F323" s="28" t="s">
        <v>17</v>
      </c>
      <c r="G323" s="28" t="s">
        <v>19</v>
      </c>
      <c r="H323" s="28" t="s">
        <v>18</v>
      </c>
      <c r="I323" s="29">
        <v>1988</v>
      </c>
      <c r="J323" s="29">
        <v>600</v>
      </c>
      <c r="K323" s="29">
        <v>72</v>
      </c>
      <c r="L323" s="31">
        <v>0.7</v>
      </c>
      <c r="M323" s="31">
        <v>8.14</v>
      </c>
      <c r="N323" s="32">
        <v>0.497</v>
      </c>
      <c r="O323" s="9">
        <v>0.27133333333333332</v>
      </c>
      <c r="P323" s="11">
        <v>1.6566666666666664E-2</v>
      </c>
      <c r="Q323" s="25"/>
      <c r="R323" s="24"/>
    </row>
    <row r="324" spans="1:24" x14ac:dyDescent="0.25">
      <c r="A324" s="28" t="s">
        <v>27</v>
      </c>
      <c r="B324" s="29">
        <v>2014</v>
      </c>
      <c r="C324" s="34">
        <v>42208</v>
      </c>
      <c r="D324" s="29">
        <v>1889</v>
      </c>
      <c r="E324" s="29">
        <v>5078</v>
      </c>
      <c r="F324" s="28" t="s">
        <v>20</v>
      </c>
      <c r="G324" s="28" t="s">
        <v>42</v>
      </c>
      <c r="H324" s="28" t="s">
        <v>18</v>
      </c>
      <c r="I324" s="29">
        <v>2015</v>
      </c>
      <c r="J324" s="29">
        <v>600</v>
      </c>
      <c r="K324" s="29">
        <v>85</v>
      </c>
      <c r="L324" s="31">
        <v>0.7</v>
      </c>
      <c r="M324" s="31">
        <v>2.74</v>
      </c>
      <c r="N324" s="32">
        <v>0.192</v>
      </c>
      <c r="O324" s="9">
        <v>0.10782407407407409</v>
      </c>
      <c r="P324" s="11">
        <v>7.5555555555555549E-3</v>
      </c>
      <c r="Q324" s="25">
        <f>O323-O324</f>
        <v>0.16350925925925924</v>
      </c>
      <c r="R324" s="24">
        <f>P323-P324</f>
        <v>9.0111111111111086E-3</v>
      </c>
      <c r="S324" s="38">
        <f>Q324/365</f>
        <v>4.4797057331303903E-4</v>
      </c>
      <c r="T324" s="38">
        <f>R324/365</f>
        <v>2.4687975646879749E-5</v>
      </c>
      <c r="U324" s="38">
        <f>T324*0.92</f>
        <v>2.2712937595129369E-5</v>
      </c>
      <c r="V324" s="25">
        <f>LOOKUP(H324,'Load Factor Adjustment'!$A$40:$A$46,'Load Factor Adjustment'!$D$40:$D$46)</f>
        <v>0.68571428571428572</v>
      </c>
      <c r="W324" s="38">
        <f>S324*V324</f>
        <v>3.0717982170036962E-4</v>
      </c>
      <c r="X324" s="38">
        <f>U324*V324</f>
        <v>1.5574585779517283E-5</v>
      </c>
    </row>
    <row r="325" spans="1:24" x14ac:dyDescent="0.25">
      <c r="A325" s="28" t="s">
        <v>28</v>
      </c>
      <c r="B325" s="29">
        <v>2015</v>
      </c>
      <c r="C325" s="34">
        <v>42209</v>
      </c>
      <c r="D325" s="29">
        <v>1814</v>
      </c>
      <c r="E325" s="29">
        <v>5047</v>
      </c>
      <c r="F325" s="28" t="s">
        <v>17</v>
      </c>
      <c r="G325" s="28" t="s">
        <v>19</v>
      </c>
      <c r="H325" s="28" t="s">
        <v>18</v>
      </c>
      <c r="I325" s="29">
        <v>1996</v>
      </c>
      <c r="J325" s="29">
        <v>200</v>
      </c>
      <c r="K325" s="29">
        <v>103</v>
      </c>
      <c r="L325" s="31">
        <v>0.7</v>
      </c>
      <c r="M325" s="31">
        <v>8.14</v>
      </c>
      <c r="N325" s="32">
        <v>0.497</v>
      </c>
      <c r="O325" s="9">
        <v>0.12938580246913578</v>
      </c>
      <c r="P325" s="11">
        <v>7.8998456790123454E-3</v>
      </c>
      <c r="Q325" s="25"/>
      <c r="R325" s="24"/>
    </row>
    <row r="326" spans="1:24" x14ac:dyDescent="0.25">
      <c r="A326" s="28" t="s">
        <v>28</v>
      </c>
      <c r="B326" s="29">
        <v>2015</v>
      </c>
      <c r="C326" s="34">
        <v>42209</v>
      </c>
      <c r="D326" s="29">
        <v>1814</v>
      </c>
      <c r="E326" s="29">
        <v>5048</v>
      </c>
      <c r="F326" s="28" t="s">
        <v>20</v>
      </c>
      <c r="G326" s="28" t="s">
        <v>21</v>
      </c>
      <c r="H326" s="28" t="s">
        <v>18</v>
      </c>
      <c r="I326" s="29">
        <v>2015</v>
      </c>
      <c r="J326" s="29">
        <v>200</v>
      </c>
      <c r="K326" s="29">
        <v>106</v>
      </c>
      <c r="L326" s="31">
        <v>0.7</v>
      </c>
      <c r="M326" s="31">
        <v>2.3199999999999998</v>
      </c>
      <c r="N326" s="32">
        <v>0.112</v>
      </c>
      <c r="O326" s="9">
        <v>3.7950617283950612E-2</v>
      </c>
      <c r="P326" s="11">
        <v>1.8320987654320987E-3</v>
      </c>
      <c r="Q326" s="25">
        <f>O325-O326</f>
        <v>9.1435185185185175E-2</v>
      </c>
      <c r="R326" s="24">
        <f>P325-P326</f>
        <v>6.0677469135802468E-3</v>
      </c>
      <c r="S326" s="38">
        <f>Q326/365</f>
        <v>2.5050735667174023E-4</v>
      </c>
      <c r="T326" s="38">
        <f>R326/365</f>
        <v>1.6623964146795198E-5</v>
      </c>
      <c r="U326" s="38">
        <f>T326*0.92</f>
        <v>1.5294047015051584E-5</v>
      </c>
      <c r="V326" s="25">
        <f>LOOKUP(H326,'Load Factor Adjustment'!$A$40:$A$46,'Load Factor Adjustment'!$D$40:$D$46)</f>
        <v>0.68571428571428572</v>
      </c>
      <c r="W326" s="38">
        <f>S326*V326</f>
        <v>1.7177647314633616E-4</v>
      </c>
      <c r="X326" s="38">
        <f>U326*V326</f>
        <v>1.0487346524606801E-5</v>
      </c>
    </row>
    <row r="327" spans="1:24" x14ac:dyDescent="0.25">
      <c r="A327" s="28" t="s">
        <v>23</v>
      </c>
      <c r="B327" s="29">
        <v>2015</v>
      </c>
      <c r="C327" s="34">
        <v>42214</v>
      </c>
      <c r="D327" s="29">
        <v>1844</v>
      </c>
      <c r="E327" s="29">
        <v>5154</v>
      </c>
      <c r="F327" s="28" t="s">
        <v>17</v>
      </c>
      <c r="G327" s="28" t="s">
        <v>32</v>
      </c>
      <c r="H327" s="28" t="s">
        <v>18</v>
      </c>
      <c r="I327" s="29">
        <v>1999</v>
      </c>
      <c r="J327" s="29">
        <v>2880</v>
      </c>
      <c r="K327" s="29">
        <v>92</v>
      </c>
      <c r="L327" s="31">
        <v>0.7</v>
      </c>
      <c r="M327" s="31">
        <v>6.54</v>
      </c>
      <c r="N327" s="32">
        <v>0.52200000000000002</v>
      </c>
      <c r="O327" s="9">
        <v>1.3370666666666668</v>
      </c>
      <c r="P327" s="11">
        <v>0.10672000000000001</v>
      </c>
      <c r="Q327" s="25"/>
      <c r="R327" s="24"/>
    </row>
    <row r="328" spans="1:24" x14ac:dyDescent="0.25">
      <c r="A328" s="28" t="s">
        <v>23</v>
      </c>
      <c r="B328" s="29">
        <v>2015</v>
      </c>
      <c r="C328" s="34">
        <v>42214</v>
      </c>
      <c r="D328" s="29">
        <v>1844</v>
      </c>
      <c r="E328" s="29">
        <v>5155</v>
      </c>
      <c r="F328" s="28" t="s">
        <v>20</v>
      </c>
      <c r="G328" s="28" t="s">
        <v>42</v>
      </c>
      <c r="H328" s="28" t="s">
        <v>18</v>
      </c>
      <c r="I328" s="29">
        <v>2015</v>
      </c>
      <c r="J328" s="29">
        <v>2880</v>
      </c>
      <c r="K328" s="29">
        <v>115</v>
      </c>
      <c r="L328" s="31">
        <v>0.7</v>
      </c>
      <c r="M328" s="31">
        <v>0.26</v>
      </c>
      <c r="N328" s="32">
        <v>8.0000000000000002E-3</v>
      </c>
      <c r="O328" s="9">
        <v>6.6444444444444459E-2</v>
      </c>
      <c r="P328" s="11">
        <v>2.0444444444444442E-3</v>
      </c>
      <c r="Q328" s="25">
        <f>O327-O328</f>
        <v>1.2706222222222223</v>
      </c>
      <c r="R328" s="24">
        <f>P327-P328</f>
        <v>0.10467555555555556</v>
      </c>
      <c r="S328" s="38">
        <f>Q328/365</f>
        <v>3.4811567732115681E-3</v>
      </c>
      <c r="T328" s="38">
        <f>R328/365</f>
        <v>2.8678234398782343E-4</v>
      </c>
      <c r="U328" s="38">
        <f>T328*0.92</f>
        <v>2.6383975646879757E-4</v>
      </c>
      <c r="V328" s="25">
        <f>LOOKUP(H328,'Load Factor Adjustment'!$A$40:$A$46,'Load Factor Adjustment'!$D$40:$D$46)</f>
        <v>0.68571428571428572</v>
      </c>
      <c r="W328" s="38">
        <f>S328*V328</f>
        <v>2.3870789302022181E-3</v>
      </c>
      <c r="X328" s="38">
        <f>U328*V328</f>
        <v>1.8091869015003263E-4</v>
      </c>
    </row>
    <row r="329" spans="1:24" x14ac:dyDescent="0.25">
      <c r="A329" s="28" t="s">
        <v>23</v>
      </c>
      <c r="B329" s="29">
        <v>2015</v>
      </c>
      <c r="C329" s="34">
        <v>42214</v>
      </c>
      <c r="D329" s="29">
        <v>1848</v>
      </c>
      <c r="E329" s="29">
        <v>5002</v>
      </c>
      <c r="F329" s="28" t="s">
        <v>17</v>
      </c>
      <c r="G329" s="28" t="s">
        <v>19</v>
      </c>
      <c r="H329" s="28" t="s">
        <v>18</v>
      </c>
      <c r="I329" s="29">
        <v>1977</v>
      </c>
      <c r="J329" s="29">
        <v>350</v>
      </c>
      <c r="K329" s="29">
        <v>89</v>
      </c>
      <c r="L329" s="31">
        <v>0.7</v>
      </c>
      <c r="M329" s="31">
        <v>12.09</v>
      </c>
      <c r="N329" s="32">
        <v>0.60499999999999998</v>
      </c>
      <c r="O329" s="9">
        <v>0.29058912037037038</v>
      </c>
      <c r="P329" s="11">
        <v>1.4541473765432099E-2</v>
      </c>
      <c r="Q329" s="25"/>
      <c r="R329" s="24"/>
    </row>
    <row r="330" spans="1:24" x14ac:dyDescent="0.25">
      <c r="A330" s="28" t="s">
        <v>23</v>
      </c>
      <c r="B330" s="29">
        <v>2015</v>
      </c>
      <c r="C330" s="34">
        <v>42214</v>
      </c>
      <c r="D330" s="29">
        <v>1848</v>
      </c>
      <c r="E330" s="29">
        <v>5003</v>
      </c>
      <c r="F330" s="28" t="s">
        <v>20</v>
      </c>
      <c r="G330" s="28" t="s">
        <v>33</v>
      </c>
      <c r="H330" s="28" t="s">
        <v>18</v>
      </c>
      <c r="I330" s="29">
        <v>2014</v>
      </c>
      <c r="J330" s="29">
        <v>350</v>
      </c>
      <c r="K330" s="29">
        <v>100</v>
      </c>
      <c r="L330" s="31">
        <v>0.7</v>
      </c>
      <c r="M330" s="31">
        <v>2.15</v>
      </c>
      <c r="N330" s="32">
        <v>8.0000000000000002E-3</v>
      </c>
      <c r="O330" s="9">
        <v>5.8063271604938273E-2</v>
      </c>
      <c r="P330" s="11">
        <v>2.1604938271604939E-4</v>
      </c>
      <c r="Q330" s="25">
        <f>O329-O330</f>
        <v>0.23252584876543211</v>
      </c>
      <c r="R330" s="24">
        <f>P329-P330</f>
        <v>1.432542438271605E-2</v>
      </c>
      <c r="S330" s="38">
        <f>Q330/365</f>
        <v>6.3705711990529349E-4</v>
      </c>
      <c r="T330" s="38">
        <f>R330/365</f>
        <v>3.924773803483849E-5</v>
      </c>
      <c r="U330" s="38">
        <f>T330*0.92</f>
        <v>3.6107918992051415E-5</v>
      </c>
      <c r="V330" s="25">
        <f>LOOKUP(H330,'Load Factor Adjustment'!$A$40:$A$46,'Load Factor Adjustment'!$D$40:$D$46)</f>
        <v>0.68571428571428572</v>
      </c>
      <c r="W330" s="38">
        <f>S330*V330</f>
        <v>4.3683916793505839E-4</v>
      </c>
      <c r="X330" s="38">
        <f>U330*V330</f>
        <v>2.4759715880263829E-5</v>
      </c>
    </row>
    <row r="331" spans="1:24" x14ac:dyDescent="0.25">
      <c r="A331" s="28" t="s">
        <v>27</v>
      </c>
      <c r="B331" s="29">
        <v>2014</v>
      </c>
      <c r="C331" s="34">
        <v>42215</v>
      </c>
      <c r="D331" s="29">
        <v>1886</v>
      </c>
      <c r="E331" s="29">
        <v>5105</v>
      </c>
      <c r="F331" s="28" t="s">
        <v>17</v>
      </c>
      <c r="G331" s="28" t="s">
        <v>19</v>
      </c>
      <c r="H331" s="28" t="s">
        <v>18</v>
      </c>
      <c r="I331" s="29">
        <v>1973</v>
      </c>
      <c r="J331" s="29">
        <v>400</v>
      </c>
      <c r="K331" s="29">
        <v>73</v>
      </c>
      <c r="L331" s="31">
        <v>0.7</v>
      </c>
      <c r="M331" s="31">
        <v>12.09</v>
      </c>
      <c r="N331" s="32">
        <v>0.60499999999999998</v>
      </c>
      <c r="O331" s="9">
        <v>0.27239814814814811</v>
      </c>
      <c r="P331" s="11">
        <v>1.3631172839506172E-2</v>
      </c>
      <c r="Q331" s="25"/>
      <c r="R331" s="24"/>
    </row>
    <row r="332" spans="1:24" x14ac:dyDescent="0.25">
      <c r="A332" s="28" t="s">
        <v>27</v>
      </c>
      <c r="B332" s="29">
        <v>2014</v>
      </c>
      <c r="C332" s="34">
        <v>42215</v>
      </c>
      <c r="D332" s="29">
        <v>1886</v>
      </c>
      <c r="E332" s="29">
        <v>5106</v>
      </c>
      <c r="F332" s="28" t="s">
        <v>20</v>
      </c>
      <c r="G332" s="28" t="s">
        <v>21</v>
      </c>
      <c r="H332" s="28" t="s">
        <v>18</v>
      </c>
      <c r="I332" s="29">
        <v>2015</v>
      </c>
      <c r="J332" s="29">
        <v>400</v>
      </c>
      <c r="K332" s="29">
        <v>89</v>
      </c>
      <c r="L332" s="31">
        <v>0.7</v>
      </c>
      <c r="M332" s="31">
        <v>2.74</v>
      </c>
      <c r="N332" s="32">
        <v>0.192</v>
      </c>
      <c r="O332" s="9">
        <v>7.5265432098765433E-2</v>
      </c>
      <c r="P332" s="11">
        <v>5.2740740740740734E-3</v>
      </c>
      <c r="Q332" s="25">
        <f>O331-O332</f>
        <v>0.19713271604938268</v>
      </c>
      <c r="R332" s="24">
        <f>P331-P332</f>
        <v>8.3570987654320982E-3</v>
      </c>
      <c r="S332" s="38">
        <f>Q332/365</f>
        <v>5.4008963301200729E-4</v>
      </c>
      <c r="T332" s="38">
        <f>R332/365</f>
        <v>2.289616100118383E-5</v>
      </c>
      <c r="U332" s="38">
        <f>T332*0.92</f>
        <v>2.1064468121089123E-5</v>
      </c>
      <c r="V332" s="25">
        <f>LOOKUP(H332,'Load Factor Adjustment'!$A$40:$A$46,'Load Factor Adjustment'!$D$40:$D$46)</f>
        <v>0.68571428571428572</v>
      </c>
      <c r="W332" s="38">
        <f>S332*V332</f>
        <v>3.7034717692251926E-4</v>
      </c>
      <c r="X332" s="38">
        <f>U332*V332</f>
        <v>1.4444206711603971E-5</v>
      </c>
    </row>
    <row r="333" spans="1:24" x14ac:dyDescent="0.25">
      <c r="A333" s="28" t="s">
        <v>16</v>
      </c>
      <c r="B333" s="29">
        <v>2014</v>
      </c>
      <c r="C333" s="34">
        <v>42215</v>
      </c>
      <c r="D333" s="29">
        <v>1941</v>
      </c>
      <c r="E333" s="29">
        <v>5039</v>
      </c>
      <c r="F333" s="28" t="s">
        <v>17</v>
      </c>
      <c r="G333" s="28" t="s">
        <v>19</v>
      </c>
      <c r="H333" s="28" t="s">
        <v>18</v>
      </c>
      <c r="I333" s="29">
        <v>1977</v>
      </c>
      <c r="J333" s="29">
        <v>2080</v>
      </c>
      <c r="K333" s="29">
        <v>60</v>
      </c>
      <c r="L333" s="31">
        <v>0.7</v>
      </c>
      <c r="M333" s="31">
        <v>12.09</v>
      </c>
      <c r="N333" s="32">
        <v>0.60499999999999998</v>
      </c>
      <c r="O333" s="9">
        <v>1.164222222222222</v>
      </c>
      <c r="P333" s="11">
        <v>5.8259259259259247E-2</v>
      </c>
      <c r="Q333" s="25"/>
      <c r="R333" s="24"/>
    </row>
    <row r="334" spans="1:24" x14ac:dyDescent="0.25">
      <c r="A334" s="28" t="s">
        <v>16</v>
      </c>
      <c r="B334" s="29">
        <v>2014</v>
      </c>
      <c r="C334" s="34">
        <v>42215</v>
      </c>
      <c r="D334" s="29">
        <v>1941</v>
      </c>
      <c r="E334" s="29">
        <v>5040</v>
      </c>
      <c r="F334" s="28" t="s">
        <v>20</v>
      </c>
      <c r="G334" s="28" t="s">
        <v>42</v>
      </c>
      <c r="H334" s="28" t="s">
        <v>18</v>
      </c>
      <c r="I334" s="29">
        <v>2015</v>
      </c>
      <c r="J334" s="29">
        <v>2080</v>
      </c>
      <c r="K334" s="29">
        <v>52</v>
      </c>
      <c r="L334" s="31">
        <v>0.7</v>
      </c>
      <c r="M334" s="31">
        <v>2.74</v>
      </c>
      <c r="N334" s="32">
        <v>8.0000000000000002E-3</v>
      </c>
      <c r="O334" s="9">
        <v>0.2286716049382716</v>
      </c>
      <c r="P334" s="11">
        <v>6.6765432098765426E-4</v>
      </c>
      <c r="Q334" s="25">
        <f>O333-O334</f>
        <v>0.9355506172839505</v>
      </c>
      <c r="R334" s="24">
        <f>P333-P334</f>
        <v>5.759160493827159E-2</v>
      </c>
      <c r="S334" s="38">
        <f>Q334/365</f>
        <v>2.5631523761204121E-3</v>
      </c>
      <c r="T334" s="38">
        <f>R334/365</f>
        <v>1.5778521900896325E-4</v>
      </c>
      <c r="U334" s="38">
        <f>T334*0.92</f>
        <v>1.4516240148824619E-4</v>
      </c>
      <c r="V334" s="25">
        <f>LOOKUP(H334,'Load Factor Adjustment'!$A$40:$A$46,'Load Factor Adjustment'!$D$40:$D$46)</f>
        <v>0.68571428571428572</v>
      </c>
      <c r="W334" s="38">
        <f>S334*V334</f>
        <v>1.7575902007682827E-3</v>
      </c>
      <c r="X334" s="38">
        <f>U334*V334</f>
        <v>9.9539932449083099E-5</v>
      </c>
    </row>
    <row r="335" spans="1:24" x14ac:dyDescent="0.25">
      <c r="A335" s="28" t="s">
        <v>29</v>
      </c>
      <c r="B335" s="29">
        <v>2015</v>
      </c>
      <c r="C335" s="34">
        <v>42220</v>
      </c>
      <c r="D335" s="29">
        <v>1798</v>
      </c>
      <c r="E335" s="29">
        <v>5122</v>
      </c>
      <c r="F335" s="28" t="s">
        <v>17</v>
      </c>
      <c r="G335" s="28" t="s">
        <v>19</v>
      </c>
      <c r="H335" s="28" t="s">
        <v>18</v>
      </c>
      <c r="I335" s="29">
        <v>1996</v>
      </c>
      <c r="J335" s="29">
        <v>1000</v>
      </c>
      <c r="K335" s="29">
        <v>95</v>
      </c>
      <c r="L335" s="31">
        <v>0.7</v>
      </c>
      <c r="M335" s="31">
        <v>8.14</v>
      </c>
      <c r="N335" s="32">
        <v>0.497</v>
      </c>
      <c r="O335" s="9">
        <v>0.5966820987654321</v>
      </c>
      <c r="P335" s="11">
        <v>3.6431327160493826E-2</v>
      </c>
      <c r="Q335" s="25"/>
      <c r="R335" s="24"/>
    </row>
    <row r="336" spans="1:24" x14ac:dyDescent="0.25">
      <c r="A336" s="28" t="s">
        <v>29</v>
      </c>
      <c r="B336" s="29">
        <v>2015</v>
      </c>
      <c r="C336" s="34">
        <v>42220</v>
      </c>
      <c r="D336" s="29">
        <v>1798</v>
      </c>
      <c r="E336" s="29">
        <v>5123</v>
      </c>
      <c r="F336" s="28" t="s">
        <v>20</v>
      </c>
      <c r="G336" s="28" t="s">
        <v>33</v>
      </c>
      <c r="H336" s="28" t="s">
        <v>18</v>
      </c>
      <c r="I336" s="29">
        <v>2014</v>
      </c>
      <c r="J336" s="29">
        <v>1000</v>
      </c>
      <c r="K336" s="29">
        <v>111</v>
      </c>
      <c r="L336" s="31">
        <v>0.7</v>
      </c>
      <c r="M336" s="31">
        <v>2.15</v>
      </c>
      <c r="N336" s="32">
        <v>8.0000000000000002E-3</v>
      </c>
      <c r="O336" s="9">
        <v>0.18414351851851851</v>
      </c>
      <c r="P336" s="11">
        <v>6.8518518518518505E-4</v>
      </c>
      <c r="Q336" s="25">
        <f>O335-O336</f>
        <v>0.41253858024691359</v>
      </c>
      <c r="R336" s="24">
        <f>P335-P336</f>
        <v>3.5746141975308642E-2</v>
      </c>
      <c r="S336" s="38">
        <f>Q336/365</f>
        <v>1.1302426856079823E-3</v>
      </c>
      <c r="T336" s="38">
        <f>R336/365</f>
        <v>9.7934635548790802E-5</v>
      </c>
      <c r="U336" s="38">
        <f>T336*0.92</f>
        <v>9.0099864704887547E-5</v>
      </c>
      <c r="V336" s="25">
        <f>LOOKUP(H336,'Load Factor Adjustment'!$A$40:$A$46,'Load Factor Adjustment'!$D$40:$D$46)</f>
        <v>0.68571428571428572</v>
      </c>
      <c r="W336" s="38">
        <f>S336*V336</f>
        <v>7.7502355584547361E-4</v>
      </c>
      <c r="X336" s="38">
        <f>U336*V336</f>
        <v>6.1782764369065749E-5</v>
      </c>
    </row>
    <row r="337" spans="1:24" x14ac:dyDescent="0.25">
      <c r="A337" s="28" t="s">
        <v>27</v>
      </c>
      <c r="B337" s="29">
        <v>2014</v>
      </c>
      <c r="C337" s="34">
        <v>42220</v>
      </c>
      <c r="D337" s="29">
        <v>1891</v>
      </c>
      <c r="E337" s="29">
        <v>5107</v>
      </c>
      <c r="F337" s="28" t="s">
        <v>17</v>
      </c>
      <c r="G337" s="28" t="s">
        <v>19</v>
      </c>
      <c r="H337" s="28" t="s">
        <v>18</v>
      </c>
      <c r="I337" s="29">
        <v>1968</v>
      </c>
      <c r="J337" s="29">
        <v>1310</v>
      </c>
      <c r="K337" s="29">
        <v>85</v>
      </c>
      <c r="L337" s="31">
        <v>0.7</v>
      </c>
      <c r="M337" s="31">
        <v>12.09</v>
      </c>
      <c r="N337" s="32">
        <v>0.60499999999999998</v>
      </c>
      <c r="O337" s="9">
        <v>1.0387511574074073</v>
      </c>
      <c r="P337" s="11">
        <v>5.1980516975308644E-2</v>
      </c>
      <c r="Q337" s="25"/>
      <c r="R337" s="24"/>
    </row>
    <row r="338" spans="1:24" x14ac:dyDescent="0.25">
      <c r="A338" s="28" t="s">
        <v>27</v>
      </c>
      <c r="B338" s="29">
        <v>2014</v>
      </c>
      <c r="C338" s="34">
        <v>42220</v>
      </c>
      <c r="D338" s="29">
        <v>1891</v>
      </c>
      <c r="E338" s="29">
        <v>5108</v>
      </c>
      <c r="F338" s="28" t="s">
        <v>20</v>
      </c>
      <c r="G338" s="28" t="s">
        <v>33</v>
      </c>
      <c r="H338" s="28" t="s">
        <v>18</v>
      </c>
      <c r="I338" s="29">
        <v>2014</v>
      </c>
      <c r="J338" s="29">
        <v>1310</v>
      </c>
      <c r="K338" s="29">
        <v>106</v>
      </c>
      <c r="L338" s="31">
        <v>0.7</v>
      </c>
      <c r="M338" s="31">
        <v>2.15</v>
      </c>
      <c r="N338" s="32">
        <v>8.0000000000000002E-3</v>
      </c>
      <c r="O338" s="9">
        <v>0.23036188271604938</v>
      </c>
      <c r="P338" s="11">
        <v>8.5716049382716052E-4</v>
      </c>
      <c r="Q338" s="25">
        <f>O337-O338</f>
        <v>0.80838927469135791</v>
      </c>
      <c r="R338" s="24">
        <f>P337-P338</f>
        <v>5.1123356481481481E-2</v>
      </c>
      <c r="S338" s="38">
        <f>Q338/365</f>
        <v>2.2147651361407064E-3</v>
      </c>
      <c r="T338" s="38">
        <f>R338/365</f>
        <v>1.4006399036022325E-4</v>
      </c>
      <c r="U338" s="38">
        <f>T338*0.92</f>
        <v>1.2885887113140541E-4</v>
      </c>
      <c r="V338" s="25">
        <f>LOOKUP(H338,'Load Factor Adjustment'!$A$40:$A$46,'Load Factor Adjustment'!$D$40:$D$46)</f>
        <v>0.68571428571428572</v>
      </c>
      <c r="W338" s="38">
        <f>S338*V338</f>
        <v>1.5186960933536273E-3</v>
      </c>
      <c r="X338" s="38">
        <f>U338*V338</f>
        <v>8.8360368775820849E-5</v>
      </c>
    </row>
    <row r="339" spans="1:24" x14ac:dyDescent="0.25">
      <c r="A339" s="28" t="s">
        <v>28</v>
      </c>
      <c r="B339" s="29">
        <v>2014</v>
      </c>
      <c r="C339" s="34">
        <v>42221</v>
      </c>
      <c r="D339" s="29">
        <v>1815</v>
      </c>
      <c r="E339" s="29">
        <v>5071</v>
      </c>
      <c r="F339" s="28" t="s">
        <v>17</v>
      </c>
      <c r="G339" s="28" t="s">
        <v>32</v>
      </c>
      <c r="H339" s="28" t="s">
        <v>18</v>
      </c>
      <c r="I339" s="29">
        <v>2003</v>
      </c>
      <c r="J339" s="29">
        <v>1100</v>
      </c>
      <c r="K339" s="29">
        <v>92</v>
      </c>
      <c r="L339" s="31">
        <v>0.7</v>
      </c>
      <c r="M339" s="31">
        <v>6.54</v>
      </c>
      <c r="N339" s="32">
        <v>0.52200000000000002</v>
      </c>
      <c r="O339" s="9">
        <v>0.51068518518518513</v>
      </c>
      <c r="P339" s="11">
        <v>4.0761111111111109E-2</v>
      </c>
      <c r="Q339" s="25"/>
      <c r="R339" s="24"/>
    </row>
    <row r="340" spans="1:24" x14ac:dyDescent="0.25">
      <c r="A340" s="28" t="s">
        <v>28</v>
      </c>
      <c r="B340" s="29">
        <v>2014</v>
      </c>
      <c r="C340" s="34">
        <v>42221</v>
      </c>
      <c r="D340" s="29">
        <v>1815</v>
      </c>
      <c r="E340" s="29">
        <v>5072</v>
      </c>
      <c r="F340" s="28" t="s">
        <v>20</v>
      </c>
      <c r="G340" s="28" t="s">
        <v>21</v>
      </c>
      <c r="H340" s="28" t="s">
        <v>18</v>
      </c>
      <c r="I340" s="29">
        <v>2013</v>
      </c>
      <c r="J340" s="29">
        <v>1100</v>
      </c>
      <c r="K340" s="29">
        <v>95</v>
      </c>
      <c r="L340" s="31">
        <v>0.7</v>
      </c>
      <c r="M340" s="31">
        <v>2.74</v>
      </c>
      <c r="N340" s="32">
        <v>0.192</v>
      </c>
      <c r="O340" s="9">
        <v>0.22093364197530868</v>
      </c>
      <c r="P340" s="11">
        <v>1.5481481481481481E-2</v>
      </c>
      <c r="Q340" s="25">
        <f>O339-O340</f>
        <v>0.28975154320987645</v>
      </c>
      <c r="R340" s="24">
        <f>P339-P340</f>
        <v>2.5279629629629628E-2</v>
      </c>
      <c r="S340" s="38">
        <f>Q340/365</f>
        <v>7.9383984441062038E-4</v>
      </c>
      <c r="T340" s="38">
        <f>R340/365</f>
        <v>6.9259259259259252E-5</v>
      </c>
      <c r="U340" s="38">
        <f>T340*0.92</f>
        <v>6.3718518518518516E-5</v>
      </c>
      <c r="V340" s="25">
        <f>LOOKUP(H340,'Load Factor Adjustment'!$A$40:$A$46,'Load Factor Adjustment'!$D$40:$D$46)</f>
        <v>0.68571428571428572</v>
      </c>
      <c r="W340" s="38">
        <f>S340*V340</f>
        <v>5.4434732188156831E-4</v>
      </c>
      <c r="X340" s="38">
        <f>U340*V340</f>
        <v>4.369269841269841E-5</v>
      </c>
    </row>
    <row r="341" spans="1:24" x14ac:dyDescent="0.25">
      <c r="A341" s="28" t="s">
        <v>16</v>
      </c>
      <c r="B341" s="29">
        <v>2015</v>
      </c>
      <c r="C341" s="34">
        <v>42222</v>
      </c>
      <c r="D341" s="29">
        <v>1749</v>
      </c>
      <c r="E341" s="29">
        <v>5171</v>
      </c>
      <c r="F341" s="28" t="s">
        <v>17</v>
      </c>
      <c r="G341" s="28" t="s">
        <v>19</v>
      </c>
      <c r="H341" s="28" t="s">
        <v>18</v>
      </c>
      <c r="I341" s="29">
        <v>1978</v>
      </c>
      <c r="J341" s="29">
        <v>600</v>
      </c>
      <c r="K341" s="29">
        <v>109</v>
      </c>
      <c r="L341" s="31">
        <v>0.7</v>
      </c>
      <c r="M341" s="31">
        <v>12.09</v>
      </c>
      <c r="N341" s="32">
        <v>0.60499999999999998</v>
      </c>
      <c r="O341" s="9">
        <v>0.61009722222222218</v>
      </c>
      <c r="P341" s="11">
        <v>3.0530092592592591E-2</v>
      </c>
      <c r="Q341" s="25"/>
      <c r="R341" s="24"/>
    </row>
    <row r="342" spans="1:24" x14ac:dyDescent="0.25">
      <c r="A342" s="28" t="s">
        <v>16</v>
      </c>
      <c r="B342" s="29">
        <v>2015</v>
      </c>
      <c r="C342" s="34">
        <v>42222</v>
      </c>
      <c r="D342" s="29">
        <v>1749</v>
      </c>
      <c r="E342" s="29">
        <v>5172</v>
      </c>
      <c r="F342" s="28" t="s">
        <v>20</v>
      </c>
      <c r="G342" s="28" t="s">
        <v>33</v>
      </c>
      <c r="H342" s="28" t="s">
        <v>18</v>
      </c>
      <c r="I342" s="29">
        <v>2014</v>
      </c>
      <c r="J342" s="29">
        <v>600</v>
      </c>
      <c r="K342" s="29">
        <v>95</v>
      </c>
      <c r="L342" s="31">
        <v>0.7</v>
      </c>
      <c r="M342" s="31">
        <v>2.14</v>
      </c>
      <c r="N342" s="32">
        <v>8.0000000000000002E-3</v>
      </c>
      <c r="O342" s="9">
        <v>9.4120370370370368E-2</v>
      </c>
      <c r="P342" s="11">
        <v>3.5185185185185184E-4</v>
      </c>
      <c r="Q342" s="25">
        <f>O341-O342</f>
        <v>0.51597685185185183</v>
      </c>
      <c r="R342" s="24">
        <f>P341-P342</f>
        <v>3.0178240740740738E-2</v>
      </c>
      <c r="S342" s="38">
        <f>Q342/365</f>
        <v>1.4136352105530187E-3</v>
      </c>
      <c r="T342" s="38">
        <f>R342/365</f>
        <v>8.2680111618467779E-5</v>
      </c>
      <c r="U342" s="38">
        <f>T342*0.92</f>
        <v>7.6065702688990367E-5</v>
      </c>
      <c r="V342" s="25">
        <f>LOOKUP(H342,'Load Factor Adjustment'!$A$40:$A$46,'Load Factor Adjustment'!$D$40:$D$46)</f>
        <v>0.68571428571428572</v>
      </c>
      <c r="W342" s="38">
        <f>S342*V342</f>
        <v>9.6934985866492713E-4</v>
      </c>
      <c r="X342" s="38">
        <f>U342*V342</f>
        <v>5.2159338986736251E-5</v>
      </c>
    </row>
    <row r="343" spans="1:24" x14ac:dyDescent="0.25">
      <c r="A343" s="28" t="s">
        <v>27</v>
      </c>
      <c r="B343" s="29">
        <v>2014</v>
      </c>
      <c r="C343" s="34">
        <v>42222</v>
      </c>
      <c r="D343" s="29">
        <v>1882</v>
      </c>
      <c r="E343" s="29">
        <v>5095</v>
      </c>
      <c r="F343" s="28" t="s">
        <v>17</v>
      </c>
      <c r="G343" s="28" t="s">
        <v>32</v>
      </c>
      <c r="H343" s="28" t="s">
        <v>18</v>
      </c>
      <c r="I343" s="29">
        <v>1998</v>
      </c>
      <c r="J343" s="29">
        <v>2000</v>
      </c>
      <c r="K343" s="29">
        <v>75</v>
      </c>
      <c r="L343" s="31">
        <v>0.7</v>
      </c>
      <c r="M343" s="31">
        <v>6.54</v>
      </c>
      <c r="N343" s="32">
        <v>0.52200000000000002</v>
      </c>
      <c r="O343" s="9">
        <v>0.75694444444444442</v>
      </c>
      <c r="P343" s="11">
        <v>6.0416666666666667E-2</v>
      </c>
      <c r="Q343" s="25"/>
      <c r="R343" s="24"/>
    </row>
    <row r="344" spans="1:24" x14ac:dyDescent="0.25">
      <c r="A344" s="28" t="s">
        <v>27</v>
      </c>
      <c r="B344" s="29">
        <v>2014</v>
      </c>
      <c r="C344" s="34">
        <v>42222</v>
      </c>
      <c r="D344" s="29">
        <v>1882</v>
      </c>
      <c r="E344" s="29">
        <v>5096</v>
      </c>
      <c r="F344" s="28" t="s">
        <v>20</v>
      </c>
      <c r="G344" s="28" t="s">
        <v>33</v>
      </c>
      <c r="H344" s="28" t="s">
        <v>18</v>
      </c>
      <c r="I344" s="29">
        <v>2012</v>
      </c>
      <c r="J344" s="29">
        <v>2000</v>
      </c>
      <c r="K344" s="29">
        <v>85</v>
      </c>
      <c r="L344" s="31">
        <v>0.7</v>
      </c>
      <c r="M344" s="31">
        <v>2.14</v>
      </c>
      <c r="N344" s="32">
        <v>8.0000000000000002E-3</v>
      </c>
      <c r="O344" s="9">
        <v>0.28070987654320984</v>
      </c>
      <c r="P344" s="11">
        <v>1.0493827160493825E-3</v>
      </c>
      <c r="Q344" s="25">
        <f>O343-O344</f>
        <v>0.47623456790123458</v>
      </c>
      <c r="R344" s="24">
        <f>P343-P344</f>
        <v>5.9367283950617286E-2</v>
      </c>
      <c r="S344" s="38">
        <f>Q344/365</f>
        <v>1.3047522408253002E-3</v>
      </c>
      <c r="T344" s="38">
        <f>R344/365</f>
        <v>1.6265009301538982E-4</v>
      </c>
      <c r="U344" s="38">
        <f>T344*0.92</f>
        <v>1.4963808557415863E-4</v>
      </c>
      <c r="V344" s="25">
        <f>LOOKUP(H344,'Load Factor Adjustment'!$A$40:$A$46,'Load Factor Adjustment'!$D$40:$D$46)</f>
        <v>0.68571428571428572</v>
      </c>
      <c r="W344" s="38">
        <f>S344*V344</f>
        <v>8.9468725085163441E-4</v>
      </c>
      <c r="X344" s="38">
        <f>U344*V344</f>
        <v>1.0260897296513735E-4</v>
      </c>
    </row>
    <row r="345" spans="1:24" x14ac:dyDescent="0.25">
      <c r="A345" s="28" t="s">
        <v>27</v>
      </c>
      <c r="B345" s="29">
        <v>2014</v>
      </c>
      <c r="C345" s="34">
        <v>42222</v>
      </c>
      <c r="D345" s="29">
        <v>1883</v>
      </c>
      <c r="E345" s="29">
        <v>5091</v>
      </c>
      <c r="F345" s="28" t="s">
        <v>17</v>
      </c>
      <c r="G345" s="28" t="s">
        <v>19</v>
      </c>
      <c r="H345" s="28" t="s">
        <v>18</v>
      </c>
      <c r="I345" s="29">
        <v>1988</v>
      </c>
      <c r="J345" s="29">
        <v>550</v>
      </c>
      <c r="K345" s="29">
        <v>74</v>
      </c>
      <c r="L345" s="31">
        <v>0.7</v>
      </c>
      <c r="M345" s="31">
        <v>8.14</v>
      </c>
      <c r="N345" s="32">
        <v>0.497</v>
      </c>
      <c r="O345" s="9">
        <v>0.25563117283950615</v>
      </c>
      <c r="P345" s="11">
        <v>1.5607947530864199E-2</v>
      </c>
      <c r="Q345" s="25"/>
      <c r="R345" s="24"/>
    </row>
    <row r="346" spans="1:24" x14ac:dyDescent="0.25">
      <c r="A346" s="28" t="s">
        <v>27</v>
      </c>
      <c r="B346" s="29">
        <v>2014</v>
      </c>
      <c r="C346" s="34">
        <v>42222</v>
      </c>
      <c r="D346" s="29">
        <v>1883</v>
      </c>
      <c r="E346" s="29">
        <v>5092</v>
      </c>
      <c r="F346" s="28" t="s">
        <v>20</v>
      </c>
      <c r="G346" s="28" t="s">
        <v>33</v>
      </c>
      <c r="H346" s="28" t="s">
        <v>18</v>
      </c>
      <c r="I346" s="29">
        <v>2012</v>
      </c>
      <c r="J346" s="29">
        <v>550</v>
      </c>
      <c r="K346" s="29">
        <v>85</v>
      </c>
      <c r="L346" s="31">
        <v>0.7</v>
      </c>
      <c r="M346" s="31">
        <v>2.14</v>
      </c>
      <c r="N346" s="32">
        <v>8.0000000000000002E-3</v>
      </c>
      <c r="O346" s="9">
        <v>7.7195216049382717E-2</v>
      </c>
      <c r="P346" s="11">
        <v>2.8858024691358027E-4</v>
      </c>
      <c r="Q346" s="25">
        <f>O345-O346</f>
        <v>0.17843595679012342</v>
      </c>
      <c r="R346" s="24">
        <f>P345-P346</f>
        <v>1.5319367283950619E-2</v>
      </c>
      <c r="S346" s="38">
        <f>Q346/365</f>
        <v>4.8886563504143405E-4</v>
      </c>
      <c r="T346" s="38">
        <f>R346/365</f>
        <v>4.1970869271097587E-5</v>
      </c>
      <c r="U346" s="38">
        <f>T346*0.92</f>
        <v>3.861319972940978E-5</v>
      </c>
      <c r="V346" s="25">
        <f>LOOKUP(H346,'Load Factor Adjustment'!$A$40:$A$46,'Load Factor Adjustment'!$D$40:$D$46)</f>
        <v>0.68571428571428572</v>
      </c>
      <c r="W346" s="38">
        <f>S346*V346</f>
        <v>3.3522214974269761E-4</v>
      </c>
      <c r="X346" s="38">
        <f>U346*V346</f>
        <v>2.6477622671595279E-5</v>
      </c>
    </row>
    <row r="347" spans="1:24" x14ac:dyDescent="0.25">
      <c r="A347" s="28" t="s">
        <v>16</v>
      </c>
      <c r="B347" s="29">
        <v>2014</v>
      </c>
      <c r="C347" s="34">
        <v>42222</v>
      </c>
      <c r="D347" s="29">
        <v>1939</v>
      </c>
      <c r="E347" s="29">
        <v>5035</v>
      </c>
      <c r="F347" s="28" t="s">
        <v>17</v>
      </c>
      <c r="G347" s="28" t="s">
        <v>19</v>
      </c>
      <c r="H347" s="28" t="s">
        <v>55</v>
      </c>
      <c r="I347" s="29">
        <v>1980</v>
      </c>
      <c r="J347" s="29">
        <v>1600</v>
      </c>
      <c r="K347" s="29">
        <v>80</v>
      </c>
      <c r="L347" s="29">
        <v>0.51</v>
      </c>
      <c r="M347" s="31">
        <v>12.09</v>
      </c>
      <c r="N347" s="32">
        <v>0.60499999999999998</v>
      </c>
      <c r="O347" s="9">
        <v>0.86996825396825406</v>
      </c>
      <c r="P347" s="11">
        <v>4.3534391534391537E-2</v>
      </c>
      <c r="Q347" s="25"/>
      <c r="R347" s="24"/>
    </row>
    <row r="348" spans="1:24" x14ac:dyDescent="0.25">
      <c r="A348" s="28" t="s">
        <v>16</v>
      </c>
      <c r="B348" s="29">
        <v>2014</v>
      </c>
      <c r="C348" s="34">
        <v>42222</v>
      </c>
      <c r="D348" s="29">
        <v>1939</v>
      </c>
      <c r="E348" s="29">
        <v>5036</v>
      </c>
      <c r="F348" s="28" t="s">
        <v>20</v>
      </c>
      <c r="G348" s="28" t="s">
        <v>21</v>
      </c>
      <c r="H348" s="28" t="s">
        <v>55</v>
      </c>
      <c r="I348" s="29">
        <v>2015</v>
      </c>
      <c r="J348" s="29">
        <v>1600</v>
      </c>
      <c r="K348" s="29">
        <v>80</v>
      </c>
      <c r="L348" s="29">
        <v>0.51</v>
      </c>
      <c r="M348" s="31">
        <v>2.74</v>
      </c>
      <c r="N348" s="32">
        <v>0.192</v>
      </c>
      <c r="O348" s="9">
        <v>0.19716402116402118</v>
      </c>
      <c r="P348" s="11">
        <v>1.3815873015873016E-2</v>
      </c>
      <c r="Q348" s="25">
        <f>O347-O348</f>
        <v>0.67280423280423285</v>
      </c>
      <c r="R348" s="24">
        <f>P347-P348</f>
        <v>2.9718518518518519E-2</v>
      </c>
      <c r="S348" s="38">
        <f>Q348/365</f>
        <v>1.8432992679568024E-3</v>
      </c>
      <c r="T348" s="38">
        <f>R348/365</f>
        <v>8.1420598680872661E-5</v>
      </c>
      <c r="U348" s="38">
        <f>T348*0.92</f>
        <v>7.4906950786402847E-5</v>
      </c>
      <c r="V348" s="25">
        <f>LOOKUP(H348,'Load Factor Adjustment'!$A$40:$A$46,'Load Factor Adjustment'!$D$40:$D$46)</f>
        <v>0.78431372549019607</v>
      </c>
      <c r="W348" s="38">
        <f>S348*V348</f>
        <v>1.445724916044551E-3</v>
      </c>
      <c r="X348" s="38">
        <f>U348*V348</f>
        <v>5.8750549636394386E-5</v>
      </c>
    </row>
    <row r="349" spans="1:24" x14ac:dyDescent="0.25">
      <c r="A349" s="28" t="s">
        <v>16</v>
      </c>
      <c r="B349" s="29">
        <v>2014</v>
      </c>
      <c r="C349" s="34">
        <v>42222</v>
      </c>
      <c r="D349" s="29">
        <v>1947</v>
      </c>
      <c r="E349" s="29">
        <v>5033</v>
      </c>
      <c r="F349" s="28" t="s">
        <v>17</v>
      </c>
      <c r="G349" s="28" t="s">
        <v>19</v>
      </c>
      <c r="H349" s="28" t="s">
        <v>55</v>
      </c>
      <c r="I349" s="29">
        <v>1980</v>
      </c>
      <c r="J349" s="29">
        <v>1600</v>
      </c>
      <c r="K349" s="29">
        <v>80</v>
      </c>
      <c r="L349" s="29">
        <v>0.51</v>
      </c>
      <c r="M349" s="31">
        <v>12.09</v>
      </c>
      <c r="N349" s="32">
        <v>0.60499999999999998</v>
      </c>
      <c r="O349" s="9">
        <v>0.86996825396825406</v>
      </c>
      <c r="P349" s="11">
        <v>4.3534391534391537E-2</v>
      </c>
      <c r="Q349" s="25"/>
      <c r="R349" s="24"/>
    </row>
    <row r="350" spans="1:24" x14ac:dyDescent="0.25">
      <c r="A350" s="28" t="s">
        <v>16</v>
      </c>
      <c r="B350" s="29">
        <v>2014</v>
      </c>
      <c r="C350" s="34">
        <v>42222</v>
      </c>
      <c r="D350" s="29">
        <v>1947</v>
      </c>
      <c r="E350" s="29">
        <v>5034</v>
      </c>
      <c r="F350" s="28" t="s">
        <v>20</v>
      </c>
      <c r="G350" s="28" t="s">
        <v>21</v>
      </c>
      <c r="H350" s="28" t="s">
        <v>55</v>
      </c>
      <c r="I350" s="29">
        <v>2015</v>
      </c>
      <c r="J350" s="29">
        <v>1600</v>
      </c>
      <c r="K350" s="29">
        <v>80</v>
      </c>
      <c r="L350" s="29">
        <v>0.51</v>
      </c>
      <c r="M350" s="31">
        <v>2.74</v>
      </c>
      <c r="N350" s="32">
        <v>0.192</v>
      </c>
      <c r="O350" s="9">
        <v>0.19716402116402118</v>
      </c>
      <c r="P350" s="11">
        <v>1.3815873015873016E-2</v>
      </c>
      <c r="Q350" s="25">
        <f>O349-O350</f>
        <v>0.67280423280423285</v>
      </c>
      <c r="R350" s="24">
        <f>P349-P350</f>
        <v>2.9718518518518519E-2</v>
      </c>
      <c r="S350" s="38">
        <f>Q350/365</f>
        <v>1.8432992679568024E-3</v>
      </c>
      <c r="T350" s="38">
        <f>R350/365</f>
        <v>8.1420598680872661E-5</v>
      </c>
      <c r="U350" s="38">
        <f>T350*0.92</f>
        <v>7.4906950786402847E-5</v>
      </c>
      <c r="V350" s="25">
        <f>LOOKUP(H350,'Load Factor Adjustment'!$A$40:$A$46,'Load Factor Adjustment'!$D$40:$D$46)</f>
        <v>0.78431372549019607</v>
      </c>
      <c r="W350" s="38">
        <f>S350*V350</f>
        <v>1.445724916044551E-3</v>
      </c>
      <c r="X350" s="38">
        <f>U350*V350</f>
        <v>5.8750549636394386E-5</v>
      </c>
    </row>
    <row r="351" spans="1:24" x14ac:dyDescent="0.25">
      <c r="A351" s="28" t="s">
        <v>23</v>
      </c>
      <c r="B351" s="29">
        <v>2015</v>
      </c>
      <c r="C351" s="34">
        <v>42226</v>
      </c>
      <c r="D351" s="29">
        <v>1829</v>
      </c>
      <c r="E351" s="29">
        <v>5302</v>
      </c>
      <c r="F351" s="28" t="s">
        <v>17</v>
      </c>
      <c r="G351" s="28" t="s">
        <v>19</v>
      </c>
      <c r="H351" s="28" t="s">
        <v>18</v>
      </c>
      <c r="I351" s="29">
        <v>1989</v>
      </c>
      <c r="J351" s="29">
        <v>580</v>
      </c>
      <c r="K351" s="29">
        <v>71</v>
      </c>
      <c r="L351" s="31">
        <v>0.7</v>
      </c>
      <c r="M351" s="31">
        <v>8.14</v>
      </c>
      <c r="N351" s="32">
        <v>0.497</v>
      </c>
      <c r="O351" s="9">
        <v>0.25864598765432101</v>
      </c>
      <c r="P351" s="11">
        <v>1.5792021604938269E-2</v>
      </c>
      <c r="Q351" s="25"/>
      <c r="R351" s="24"/>
    </row>
    <row r="352" spans="1:24" x14ac:dyDescent="0.25">
      <c r="A352" s="28" t="s">
        <v>23</v>
      </c>
      <c r="B352" s="29">
        <v>2015</v>
      </c>
      <c r="C352" s="34">
        <v>42226</v>
      </c>
      <c r="D352" s="29">
        <v>1829</v>
      </c>
      <c r="E352" s="29">
        <v>5303</v>
      </c>
      <c r="F352" s="28" t="s">
        <v>20</v>
      </c>
      <c r="G352" s="28" t="s">
        <v>33</v>
      </c>
      <c r="H352" s="28" t="s">
        <v>18</v>
      </c>
      <c r="I352" s="29">
        <v>2014</v>
      </c>
      <c r="J352" s="29">
        <v>580</v>
      </c>
      <c r="K352" s="29">
        <v>85</v>
      </c>
      <c r="L352" s="31">
        <v>0.7</v>
      </c>
      <c r="M352" s="31">
        <v>2.14</v>
      </c>
      <c r="N352" s="32">
        <v>8.0000000000000002E-3</v>
      </c>
      <c r="O352" s="9">
        <v>8.1405864197530861E-2</v>
      </c>
      <c r="P352" s="11">
        <v>3.0432098765432097E-4</v>
      </c>
      <c r="Q352" s="25">
        <f>O351-O352</f>
        <v>0.17724012345679013</v>
      </c>
      <c r="R352" s="24">
        <f>P351-P352</f>
        <v>1.5487700617283948E-2</v>
      </c>
      <c r="S352" s="38">
        <f>Q352/365</f>
        <v>4.855893793336716E-4</v>
      </c>
      <c r="T352" s="38">
        <f>R352/365</f>
        <v>4.2432056485709444E-5</v>
      </c>
      <c r="U352" s="38">
        <f>T352*0.92</f>
        <v>3.9037491966852692E-5</v>
      </c>
      <c r="V352" s="25">
        <f>LOOKUP(H352,'Load Factor Adjustment'!$A$40:$A$46,'Load Factor Adjustment'!$D$40:$D$46)</f>
        <v>0.68571428571428572</v>
      </c>
      <c r="W352" s="38">
        <f>S352*V352</f>
        <v>3.3297557440023197E-4</v>
      </c>
      <c r="X352" s="38">
        <f>U352*V352</f>
        <v>2.6768565920127561E-5</v>
      </c>
    </row>
    <row r="353" spans="1:24" x14ac:dyDescent="0.25">
      <c r="A353" s="28" t="s">
        <v>27</v>
      </c>
      <c r="B353" s="29">
        <v>2014</v>
      </c>
      <c r="C353" s="34">
        <v>42226</v>
      </c>
      <c r="D353" s="29">
        <v>1864</v>
      </c>
      <c r="E353" s="29">
        <v>5270</v>
      </c>
      <c r="F353" s="28" t="s">
        <v>17</v>
      </c>
      <c r="G353" s="28" t="s">
        <v>19</v>
      </c>
      <c r="H353" s="28" t="s">
        <v>18</v>
      </c>
      <c r="I353" s="29">
        <v>1990</v>
      </c>
      <c r="J353" s="29">
        <v>400</v>
      </c>
      <c r="K353" s="29">
        <v>90</v>
      </c>
      <c r="L353" s="31">
        <v>0.7</v>
      </c>
      <c r="M353" s="31">
        <v>8.14</v>
      </c>
      <c r="N353" s="32">
        <v>0.497</v>
      </c>
      <c r="O353" s="9">
        <v>0.22611111111111112</v>
      </c>
      <c r="P353" s="11">
        <v>1.3805555555555555E-2</v>
      </c>
      <c r="Q353" s="25"/>
      <c r="R353" s="24"/>
    </row>
    <row r="354" spans="1:24" x14ac:dyDescent="0.25">
      <c r="A354" s="28" t="s">
        <v>27</v>
      </c>
      <c r="B354" s="29">
        <v>2014</v>
      </c>
      <c r="C354" s="34">
        <v>42226</v>
      </c>
      <c r="D354" s="29">
        <v>1864</v>
      </c>
      <c r="E354" s="29">
        <v>5271</v>
      </c>
      <c r="F354" s="28" t="s">
        <v>20</v>
      </c>
      <c r="G354" s="28" t="s">
        <v>21</v>
      </c>
      <c r="H354" s="28" t="s">
        <v>18</v>
      </c>
      <c r="I354" s="29">
        <v>2015</v>
      </c>
      <c r="J354" s="29">
        <v>400</v>
      </c>
      <c r="K354" s="29">
        <v>102</v>
      </c>
      <c r="L354" s="31">
        <v>0.7</v>
      </c>
      <c r="M354" s="31">
        <v>2.3199999999999998</v>
      </c>
      <c r="N354" s="32">
        <v>0.112</v>
      </c>
      <c r="O354" s="9">
        <v>7.3037037037037011E-2</v>
      </c>
      <c r="P354" s="11">
        <v>3.5259259259259263E-3</v>
      </c>
      <c r="Q354" s="25">
        <f>O353-O354</f>
        <v>0.15307407407407411</v>
      </c>
      <c r="R354" s="24">
        <f>P353-P354</f>
        <v>1.0279629629629628E-2</v>
      </c>
      <c r="S354" s="38">
        <f>Q354/365</f>
        <v>4.1938102486047704E-4</v>
      </c>
      <c r="T354" s="38">
        <f>R354/365</f>
        <v>2.816336884830035E-5</v>
      </c>
      <c r="U354" s="38">
        <f>T354*0.92</f>
        <v>2.5910299340436323E-5</v>
      </c>
      <c r="V354" s="25">
        <f>LOOKUP(H354,'Load Factor Adjustment'!$A$40:$A$46,'Load Factor Adjustment'!$D$40:$D$46)</f>
        <v>0.68571428571428572</v>
      </c>
      <c r="W354" s="38">
        <f>S354*V354</f>
        <v>2.875755599043271E-4</v>
      </c>
      <c r="X354" s="38">
        <f>U354*V354</f>
        <v>1.7767062404870623E-5</v>
      </c>
    </row>
    <row r="355" spans="1:24" x14ac:dyDescent="0.25">
      <c r="A355" s="28" t="s">
        <v>28</v>
      </c>
      <c r="B355" s="29">
        <v>2014</v>
      </c>
      <c r="C355" s="34">
        <v>42229</v>
      </c>
      <c r="D355" s="29">
        <v>1803</v>
      </c>
      <c r="E355" s="29">
        <v>5252</v>
      </c>
      <c r="F355" s="28" t="s">
        <v>17</v>
      </c>
      <c r="G355" s="28" t="s">
        <v>19</v>
      </c>
      <c r="H355" s="28" t="s">
        <v>18</v>
      </c>
      <c r="I355" s="29">
        <v>1973</v>
      </c>
      <c r="J355" s="29">
        <v>600</v>
      </c>
      <c r="K355" s="29">
        <v>150</v>
      </c>
      <c r="L355" s="31">
        <v>0.7</v>
      </c>
      <c r="M355" s="31">
        <v>11.16</v>
      </c>
      <c r="N355" s="32">
        <v>0.39600000000000002</v>
      </c>
      <c r="O355" s="9">
        <v>0.77500000000000002</v>
      </c>
      <c r="P355" s="11">
        <v>2.75E-2</v>
      </c>
      <c r="Q355" s="25"/>
      <c r="R355" s="24"/>
    </row>
    <row r="356" spans="1:24" x14ac:dyDescent="0.25">
      <c r="A356" s="28" t="s">
        <v>28</v>
      </c>
      <c r="B356" s="29">
        <v>2014</v>
      </c>
      <c r="C356" s="34">
        <v>42229</v>
      </c>
      <c r="D356" s="29">
        <v>1803</v>
      </c>
      <c r="E356" s="29">
        <v>5253</v>
      </c>
      <c r="F356" s="28" t="s">
        <v>20</v>
      </c>
      <c r="G356" s="28" t="s">
        <v>33</v>
      </c>
      <c r="H356" s="28" t="s">
        <v>18</v>
      </c>
      <c r="I356" s="29">
        <v>2013</v>
      </c>
      <c r="J356" s="29">
        <v>600</v>
      </c>
      <c r="K356" s="29">
        <v>180</v>
      </c>
      <c r="L356" s="31">
        <v>0.7</v>
      </c>
      <c r="M356" s="31">
        <v>1.29</v>
      </c>
      <c r="N356" s="32">
        <v>8.0000000000000002E-3</v>
      </c>
      <c r="O356" s="9">
        <v>0.1075</v>
      </c>
      <c r="P356" s="11">
        <v>6.6666666666666664E-4</v>
      </c>
      <c r="Q356" s="25">
        <f>O355-O356</f>
        <v>0.66749999999999998</v>
      </c>
      <c r="R356" s="24">
        <f>P355-P356</f>
        <v>2.6833333333333334E-2</v>
      </c>
      <c r="S356" s="38">
        <f>Q356/365</f>
        <v>1.8287671232876711E-3</v>
      </c>
      <c r="T356" s="38">
        <f>R356/365</f>
        <v>7.3515981735159817E-5</v>
      </c>
      <c r="U356" s="38">
        <f>T356*0.92</f>
        <v>6.7634703196347041E-5</v>
      </c>
      <c r="V356" s="25">
        <f>LOOKUP(H356,'Load Factor Adjustment'!$A$40:$A$46,'Load Factor Adjustment'!$D$40:$D$46)</f>
        <v>0.68571428571428572</v>
      </c>
      <c r="W356" s="38">
        <f>S356*V356</f>
        <v>1.2540117416829746E-3</v>
      </c>
      <c r="X356" s="38">
        <f>U356*V356</f>
        <v>4.6378082191780829E-5</v>
      </c>
    </row>
    <row r="357" spans="1:24" x14ac:dyDescent="0.25">
      <c r="A357" s="28" t="s">
        <v>28</v>
      </c>
      <c r="B357" s="29">
        <v>2014</v>
      </c>
      <c r="C357" s="34">
        <v>42234</v>
      </c>
      <c r="D357" s="29">
        <v>1801</v>
      </c>
      <c r="E357" s="29">
        <v>5256</v>
      </c>
      <c r="F357" s="28" t="s">
        <v>17</v>
      </c>
      <c r="G357" s="28" t="s">
        <v>19</v>
      </c>
      <c r="H357" s="28" t="s">
        <v>18</v>
      </c>
      <c r="I357" s="29">
        <v>1995</v>
      </c>
      <c r="J357" s="29">
        <v>600</v>
      </c>
      <c r="K357" s="29">
        <v>135</v>
      </c>
      <c r="L357" s="31">
        <v>0.7</v>
      </c>
      <c r="M357" s="31">
        <v>7.6</v>
      </c>
      <c r="N357" s="32">
        <v>0.27400000000000002</v>
      </c>
      <c r="O357" s="9">
        <v>0.47499999999999998</v>
      </c>
      <c r="P357" s="11">
        <v>1.7124999999999998E-2</v>
      </c>
      <c r="Q357" s="25"/>
      <c r="R357" s="24"/>
    </row>
    <row r="358" spans="1:24" x14ac:dyDescent="0.25">
      <c r="A358" s="28" t="s">
        <v>28</v>
      </c>
      <c r="B358" s="29">
        <v>2014</v>
      </c>
      <c r="C358" s="34">
        <v>42234</v>
      </c>
      <c r="D358" s="29">
        <v>1801</v>
      </c>
      <c r="E358" s="29">
        <v>5257</v>
      </c>
      <c r="F358" s="28" t="s">
        <v>20</v>
      </c>
      <c r="G358" s="28" t="s">
        <v>42</v>
      </c>
      <c r="H358" s="28" t="s">
        <v>18</v>
      </c>
      <c r="I358" s="29">
        <v>2014</v>
      </c>
      <c r="J358" s="29">
        <v>600</v>
      </c>
      <c r="K358" s="29">
        <v>165</v>
      </c>
      <c r="L358" s="31">
        <v>0.7</v>
      </c>
      <c r="M358" s="31">
        <v>0.26</v>
      </c>
      <c r="N358" s="32">
        <v>8.0000000000000002E-3</v>
      </c>
      <c r="O358" s="9">
        <v>1.9861111111111111E-2</v>
      </c>
      <c r="P358" s="11">
        <v>6.111111111111111E-4</v>
      </c>
      <c r="Q358" s="25">
        <f>O357-O358</f>
        <v>0.45513888888888887</v>
      </c>
      <c r="R358" s="24">
        <f>P357-P358</f>
        <v>1.6513888888888887E-2</v>
      </c>
      <c r="S358" s="38">
        <f>Q358/365</f>
        <v>1.2469558599695586E-3</v>
      </c>
      <c r="T358" s="38">
        <f>R358/365</f>
        <v>4.5243531202435304E-5</v>
      </c>
      <c r="U358" s="38">
        <f>T358*0.92</f>
        <v>4.1624048706240484E-5</v>
      </c>
      <c r="V358" s="25">
        <f>LOOKUP(H358,'Load Factor Adjustment'!$A$40:$A$46,'Load Factor Adjustment'!$D$40:$D$46)</f>
        <v>0.68571428571428572</v>
      </c>
      <c r="W358" s="38">
        <f>S358*V358</f>
        <v>8.5505544683626869E-4</v>
      </c>
      <c r="X358" s="38">
        <f>U358*V358</f>
        <v>2.8542204827136333E-5</v>
      </c>
    </row>
    <row r="359" spans="1:24" x14ac:dyDescent="0.25">
      <c r="A359" s="28" t="s">
        <v>16</v>
      </c>
      <c r="B359" s="29">
        <v>2015</v>
      </c>
      <c r="C359" s="34">
        <v>42234</v>
      </c>
      <c r="D359" s="29">
        <v>1914</v>
      </c>
      <c r="E359" s="29">
        <v>5450</v>
      </c>
      <c r="F359" s="28" t="s">
        <v>17</v>
      </c>
      <c r="G359" s="28" t="s">
        <v>19</v>
      </c>
      <c r="H359" s="28" t="s">
        <v>18</v>
      </c>
      <c r="I359" s="29">
        <v>1962</v>
      </c>
      <c r="J359" s="29">
        <v>180</v>
      </c>
      <c r="K359" s="29">
        <v>58</v>
      </c>
      <c r="L359" s="31">
        <v>0.7</v>
      </c>
      <c r="M359" s="31">
        <v>12.09</v>
      </c>
      <c r="N359" s="32">
        <v>0.60499999999999998</v>
      </c>
      <c r="O359" s="9">
        <v>9.7391666666666654E-2</v>
      </c>
      <c r="P359" s="11">
        <v>4.8736111111111107E-3</v>
      </c>
      <c r="Q359" s="25"/>
      <c r="R359" s="24"/>
    </row>
    <row r="360" spans="1:24" x14ac:dyDescent="0.25">
      <c r="A360" s="28" t="s">
        <v>16</v>
      </c>
      <c r="B360" s="29">
        <v>2015</v>
      </c>
      <c r="C360" s="34">
        <v>42234</v>
      </c>
      <c r="D360" s="29">
        <v>1914</v>
      </c>
      <c r="E360" s="29">
        <v>5451</v>
      </c>
      <c r="F360" s="28" t="s">
        <v>20</v>
      </c>
      <c r="G360" s="28" t="s">
        <v>42</v>
      </c>
      <c r="H360" s="28" t="s">
        <v>18</v>
      </c>
      <c r="I360" s="29">
        <v>2014</v>
      </c>
      <c r="J360" s="29">
        <v>180</v>
      </c>
      <c r="K360" s="29">
        <v>62</v>
      </c>
      <c r="L360" s="31">
        <v>0.7</v>
      </c>
      <c r="M360" s="31">
        <v>2.74</v>
      </c>
      <c r="N360" s="32">
        <v>8.0000000000000002E-3</v>
      </c>
      <c r="O360" s="9">
        <v>2.3594444444444446E-2</v>
      </c>
      <c r="P360" s="11">
        <v>6.8888888888888881E-5</v>
      </c>
      <c r="Q360" s="25">
        <f>O359-O360</f>
        <v>7.3797222222222209E-2</v>
      </c>
      <c r="R360" s="24">
        <f>P359-P360</f>
        <v>4.8047222222222215E-3</v>
      </c>
      <c r="S360" s="38">
        <f>Q360/365</f>
        <v>2.0218417047184167E-4</v>
      </c>
      <c r="T360" s="38">
        <f>R360/365</f>
        <v>1.3163622526636224E-5</v>
      </c>
      <c r="U360" s="38">
        <f>T360*0.92</f>
        <v>1.2110532724505326E-5</v>
      </c>
      <c r="V360" s="25">
        <f>LOOKUP(H360,'Load Factor Adjustment'!$A$40:$A$46,'Load Factor Adjustment'!$D$40:$D$46)</f>
        <v>0.68571428571428572</v>
      </c>
      <c r="W360" s="38">
        <f>S360*V360</f>
        <v>1.3864057403783429E-4</v>
      </c>
      <c r="X360" s="38">
        <f>U360*V360</f>
        <v>8.3043652968036521E-6</v>
      </c>
    </row>
    <row r="361" spans="1:24" x14ac:dyDescent="0.25">
      <c r="A361" s="28" t="s">
        <v>16</v>
      </c>
      <c r="B361" s="29">
        <v>2015</v>
      </c>
      <c r="C361" s="34">
        <v>42234</v>
      </c>
      <c r="D361" s="29">
        <v>1932</v>
      </c>
      <c r="E361" s="29">
        <v>5378</v>
      </c>
      <c r="F361" s="28" t="s">
        <v>17</v>
      </c>
      <c r="G361" s="28" t="s">
        <v>19</v>
      </c>
      <c r="H361" s="28" t="s">
        <v>18</v>
      </c>
      <c r="I361" s="29">
        <v>1980</v>
      </c>
      <c r="J361" s="29">
        <v>360</v>
      </c>
      <c r="K361" s="29">
        <v>72</v>
      </c>
      <c r="L361" s="31">
        <v>0.7</v>
      </c>
      <c r="M361" s="31">
        <v>12.09</v>
      </c>
      <c r="N361" s="32">
        <v>0.60499999999999998</v>
      </c>
      <c r="O361" s="9">
        <v>0.24179999999999999</v>
      </c>
      <c r="P361" s="11">
        <v>1.21E-2</v>
      </c>
      <c r="Q361" s="25"/>
      <c r="R361" s="24"/>
    </row>
    <row r="362" spans="1:24" x14ac:dyDescent="0.25">
      <c r="A362" s="28" t="s">
        <v>16</v>
      </c>
      <c r="B362" s="29">
        <v>2015</v>
      </c>
      <c r="C362" s="34">
        <v>42234</v>
      </c>
      <c r="D362" s="29">
        <v>1932</v>
      </c>
      <c r="E362" s="29">
        <v>5379</v>
      </c>
      <c r="F362" s="28" t="s">
        <v>20</v>
      </c>
      <c r="G362" s="28" t="s">
        <v>21</v>
      </c>
      <c r="H362" s="28" t="s">
        <v>18</v>
      </c>
      <c r="I362" s="29">
        <v>2015</v>
      </c>
      <c r="J362" s="29">
        <v>360</v>
      </c>
      <c r="K362" s="29">
        <v>83</v>
      </c>
      <c r="L362" s="31">
        <v>0.7</v>
      </c>
      <c r="M362" s="31">
        <v>2.74</v>
      </c>
      <c r="N362" s="32">
        <v>0.192</v>
      </c>
      <c r="O362" s="9">
        <v>6.3172222222222227E-2</v>
      </c>
      <c r="P362" s="11">
        <v>4.4266666666666664E-3</v>
      </c>
      <c r="Q362" s="25">
        <f>O361-O362</f>
        <v>0.17862777777777777</v>
      </c>
      <c r="R362" s="24">
        <f>P361-P362</f>
        <v>7.6733333333333332E-3</v>
      </c>
      <c r="S362" s="38">
        <f>Q362/365</f>
        <v>4.8939117199391167E-4</v>
      </c>
      <c r="T362" s="38">
        <f>R362/365</f>
        <v>2.1022831050228311E-5</v>
      </c>
      <c r="U362" s="38">
        <f>T362*0.92</f>
        <v>1.9341004566210047E-5</v>
      </c>
      <c r="V362" s="25">
        <f>LOOKUP(H362,'Load Factor Adjustment'!$A$40:$A$46,'Load Factor Adjustment'!$D$40:$D$46)</f>
        <v>0.68571428571428572</v>
      </c>
      <c r="W362" s="38">
        <f>S362*V362</f>
        <v>3.355825179386823E-4</v>
      </c>
      <c r="X362" s="38">
        <f>U362*V362</f>
        <v>1.3262403131115461E-5</v>
      </c>
    </row>
    <row r="363" spans="1:24" x14ac:dyDescent="0.25">
      <c r="A363" s="28" t="s">
        <v>28</v>
      </c>
      <c r="B363" s="29">
        <v>2015</v>
      </c>
      <c r="C363" s="34">
        <v>42235</v>
      </c>
      <c r="D363" s="29">
        <v>1806</v>
      </c>
      <c r="E363" s="29">
        <v>5245</v>
      </c>
      <c r="F363" s="28" t="s">
        <v>17</v>
      </c>
      <c r="G363" s="28" t="s">
        <v>19</v>
      </c>
      <c r="H363" s="28" t="s">
        <v>37</v>
      </c>
      <c r="I363" s="29">
        <v>1985</v>
      </c>
      <c r="J363" s="29">
        <v>500</v>
      </c>
      <c r="K363" s="29">
        <v>130</v>
      </c>
      <c r="L363" s="29">
        <v>0.51</v>
      </c>
      <c r="M363" s="31">
        <v>10.23</v>
      </c>
      <c r="N363" s="32">
        <v>0.39600000000000002</v>
      </c>
      <c r="O363" s="9">
        <v>0.37381448412698415</v>
      </c>
      <c r="P363" s="11">
        <v>1.4470238095238095E-2</v>
      </c>
      <c r="Q363" s="25"/>
      <c r="R363" s="24"/>
    </row>
    <row r="364" spans="1:24" x14ac:dyDescent="0.25">
      <c r="A364" s="28" t="s">
        <v>28</v>
      </c>
      <c r="B364" s="29">
        <v>2015</v>
      </c>
      <c r="C364" s="34">
        <v>42235</v>
      </c>
      <c r="D364" s="29">
        <v>1806</v>
      </c>
      <c r="E364" s="29">
        <v>5246</v>
      </c>
      <c r="F364" s="28" t="s">
        <v>20</v>
      </c>
      <c r="G364" s="28" t="s">
        <v>21</v>
      </c>
      <c r="H364" s="28" t="s">
        <v>37</v>
      </c>
      <c r="I364" s="29">
        <v>2014</v>
      </c>
      <c r="J364" s="29">
        <v>500</v>
      </c>
      <c r="K364" s="29">
        <v>160</v>
      </c>
      <c r="L364" s="29">
        <v>0.51</v>
      </c>
      <c r="M364" s="31">
        <v>2.3199999999999998</v>
      </c>
      <c r="N364" s="32">
        <v>0.112</v>
      </c>
      <c r="O364" s="9">
        <v>0.10433862433862434</v>
      </c>
      <c r="P364" s="11">
        <v>5.0370370370370378E-3</v>
      </c>
      <c r="Q364" s="25">
        <f>O363-O364</f>
        <v>0.26947585978835981</v>
      </c>
      <c r="R364" s="24">
        <f>P363-P364</f>
        <v>9.4332010582010573E-3</v>
      </c>
      <c r="S364" s="38">
        <f>Q364/365</f>
        <v>7.382900268174241E-4</v>
      </c>
      <c r="T364" s="38">
        <f>R364/365</f>
        <v>2.5844386460824813E-5</v>
      </c>
      <c r="U364" s="38">
        <f>T364*0.92</f>
        <v>2.3776835543958831E-5</v>
      </c>
      <c r="V364" s="25">
        <f>LOOKUP(H364,'Load Factor Adjustment'!$A$40:$A$46,'Load Factor Adjustment'!$D$40:$D$46)</f>
        <v>0.78431372549019607</v>
      </c>
      <c r="W364" s="38">
        <f>S364*V364</f>
        <v>5.7905100142543065E-4</v>
      </c>
      <c r="X364" s="38">
        <f>U364*V364</f>
        <v>1.8648498465850063E-5</v>
      </c>
    </row>
    <row r="365" spans="1:24" x14ac:dyDescent="0.25">
      <c r="A365" s="28" t="s">
        <v>28</v>
      </c>
      <c r="B365" s="29">
        <v>2014</v>
      </c>
      <c r="C365" s="34">
        <v>42240</v>
      </c>
      <c r="D365" s="29">
        <v>1800</v>
      </c>
      <c r="E365" s="29">
        <v>5258</v>
      </c>
      <c r="F365" s="28" t="s">
        <v>17</v>
      </c>
      <c r="G365" s="28" t="s">
        <v>19</v>
      </c>
      <c r="H365" s="28" t="s">
        <v>18</v>
      </c>
      <c r="I365" s="29">
        <v>1979</v>
      </c>
      <c r="J365" s="29">
        <v>400</v>
      </c>
      <c r="K365" s="29">
        <v>173</v>
      </c>
      <c r="L365" s="31">
        <v>0.7</v>
      </c>
      <c r="M365" s="31">
        <v>11.16</v>
      </c>
      <c r="N365" s="32">
        <v>0.39600000000000002</v>
      </c>
      <c r="O365" s="9">
        <v>0.59588888888888891</v>
      </c>
      <c r="P365" s="11">
        <v>2.1144444444444441E-2</v>
      </c>
      <c r="Q365" s="25"/>
      <c r="R365" s="24"/>
    </row>
    <row r="366" spans="1:24" x14ac:dyDescent="0.25">
      <c r="A366" s="28" t="s">
        <v>28</v>
      </c>
      <c r="B366" s="29">
        <v>2014</v>
      </c>
      <c r="C366" s="34">
        <v>42240</v>
      </c>
      <c r="D366" s="29">
        <v>1800</v>
      </c>
      <c r="E366" s="29">
        <v>5259</v>
      </c>
      <c r="F366" s="28" t="s">
        <v>20</v>
      </c>
      <c r="G366" s="28" t="s">
        <v>33</v>
      </c>
      <c r="H366" s="28" t="s">
        <v>18</v>
      </c>
      <c r="I366" s="29">
        <v>2015</v>
      </c>
      <c r="J366" s="29">
        <v>400</v>
      </c>
      <c r="K366" s="29">
        <v>100</v>
      </c>
      <c r="L366" s="31">
        <v>0.7</v>
      </c>
      <c r="M366" s="31">
        <v>2.15</v>
      </c>
      <c r="N366" s="32">
        <v>8.0000000000000002E-3</v>
      </c>
      <c r="O366" s="9">
        <v>6.6358024691358014E-2</v>
      </c>
      <c r="P366" s="11">
        <v>2.4691358024691359E-4</v>
      </c>
      <c r="Q366" s="25">
        <f>O365-O366</f>
        <v>0.52953086419753093</v>
      </c>
      <c r="R366" s="24">
        <f>P365-P366</f>
        <v>2.0897530864197527E-2</v>
      </c>
      <c r="S366" s="38">
        <f>Q366/365</f>
        <v>1.4507694909521396E-3</v>
      </c>
      <c r="T366" s="38">
        <f>R366/365</f>
        <v>5.7253509216979525E-5</v>
      </c>
      <c r="U366" s="38">
        <f>T366*0.92</f>
        <v>5.2673228479621164E-5</v>
      </c>
      <c r="V366" s="25">
        <f>LOOKUP(H366,'Load Factor Adjustment'!$A$40:$A$46,'Load Factor Adjustment'!$D$40:$D$46)</f>
        <v>0.68571428571428572</v>
      </c>
      <c r="W366" s="38">
        <f>S366*V366</f>
        <v>9.948133652243243E-4</v>
      </c>
      <c r="X366" s="38">
        <f>U366*V366</f>
        <v>3.6118785243168796E-5</v>
      </c>
    </row>
    <row r="367" spans="1:24" x14ac:dyDescent="0.25">
      <c r="A367" s="28" t="s">
        <v>28</v>
      </c>
      <c r="B367" s="29">
        <v>2015</v>
      </c>
      <c r="C367" s="34">
        <v>42241</v>
      </c>
      <c r="D367" s="29">
        <v>1808</v>
      </c>
      <c r="E367" s="29">
        <v>5241</v>
      </c>
      <c r="F367" s="28" t="s">
        <v>17</v>
      </c>
      <c r="G367" s="28" t="s">
        <v>19</v>
      </c>
      <c r="H367" s="28" t="s">
        <v>18</v>
      </c>
      <c r="I367" s="29">
        <v>1965</v>
      </c>
      <c r="J367" s="29">
        <v>400</v>
      </c>
      <c r="K367" s="29">
        <v>55</v>
      </c>
      <c r="L367" s="31">
        <v>0.7</v>
      </c>
      <c r="M367" s="31">
        <v>12.09</v>
      </c>
      <c r="N367" s="32">
        <v>0.60499999999999998</v>
      </c>
      <c r="O367" s="9">
        <v>0.20523148148148149</v>
      </c>
      <c r="P367" s="11">
        <v>1.0270061728395062E-2</v>
      </c>
      <c r="Q367" s="25"/>
      <c r="R367" s="24"/>
    </row>
    <row r="368" spans="1:24" x14ac:dyDescent="0.25">
      <c r="A368" s="28" t="s">
        <v>28</v>
      </c>
      <c r="B368" s="29">
        <v>2015</v>
      </c>
      <c r="C368" s="34">
        <v>42241</v>
      </c>
      <c r="D368" s="29">
        <v>1808</v>
      </c>
      <c r="E368" s="29">
        <v>5242</v>
      </c>
      <c r="F368" s="28" t="s">
        <v>20</v>
      </c>
      <c r="G368" s="28" t="s">
        <v>42</v>
      </c>
      <c r="H368" s="28" t="s">
        <v>18</v>
      </c>
      <c r="I368" s="29">
        <v>2014</v>
      </c>
      <c r="J368" s="29">
        <v>400</v>
      </c>
      <c r="K368" s="29">
        <v>63</v>
      </c>
      <c r="L368" s="31">
        <v>0.7</v>
      </c>
      <c r="M368" s="31">
        <v>2.74</v>
      </c>
      <c r="N368" s="32">
        <v>8.0000000000000002E-3</v>
      </c>
      <c r="O368" s="9">
        <v>5.3277777777777778E-2</v>
      </c>
      <c r="P368" s="11">
        <v>1.5555555555555556E-4</v>
      </c>
      <c r="Q368" s="25">
        <f>O367-O368</f>
        <v>0.1519537037037037</v>
      </c>
      <c r="R368" s="24">
        <f>P367-P368</f>
        <v>1.0114506172839505E-2</v>
      </c>
      <c r="S368" s="38">
        <f>Q368/365</f>
        <v>4.1631151699644852E-4</v>
      </c>
      <c r="T368" s="38">
        <f>R368/365</f>
        <v>2.7710975815998644E-5</v>
      </c>
      <c r="U368" s="38">
        <f>T368*0.92</f>
        <v>2.5494097750718754E-5</v>
      </c>
      <c r="V368" s="25">
        <f>LOOKUP(H368,'Load Factor Adjustment'!$A$40:$A$46,'Load Factor Adjustment'!$D$40:$D$46)</f>
        <v>0.68571428571428572</v>
      </c>
      <c r="W368" s="38">
        <f>S368*V368</f>
        <v>2.8547075451185042E-4</v>
      </c>
      <c r="X368" s="38">
        <f>U368*V368</f>
        <v>1.7481667029064288E-5</v>
      </c>
    </row>
    <row r="369" spans="1:24" x14ac:dyDescent="0.25">
      <c r="A369" s="28" t="s">
        <v>16</v>
      </c>
      <c r="B369" s="29">
        <v>2015</v>
      </c>
      <c r="C369" s="34">
        <v>42241</v>
      </c>
      <c r="D369" s="29">
        <v>1915</v>
      </c>
      <c r="E369" s="29">
        <v>5448</v>
      </c>
      <c r="F369" s="28" t="s">
        <v>17</v>
      </c>
      <c r="G369" s="28" t="s">
        <v>19</v>
      </c>
      <c r="H369" s="28" t="s">
        <v>18</v>
      </c>
      <c r="I369" s="29">
        <v>1990</v>
      </c>
      <c r="J369" s="29">
        <v>1600</v>
      </c>
      <c r="K369" s="29">
        <v>97</v>
      </c>
      <c r="L369" s="31">
        <v>0.7</v>
      </c>
      <c r="M369" s="31">
        <v>8.14</v>
      </c>
      <c r="N369" s="32">
        <v>0.497</v>
      </c>
      <c r="O369" s="9">
        <v>0.97479012345679006</v>
      </c>
      <c r="P369" s="11">
        <v>5.9517283950617283E-2</v>
      </c>
      <c r="Q369" s="25"/>
      <c r="R369" s="24"/>
    </row>
    <row r="370" spans="1:24" x14ac:dyDescent="0.25">
      <c r="A370" s="28" t="s">
        <v>16</v>
      </c>
      <c r="B370" s="29">
        <v>2015</v>
      </c>
      <c r="C370" s="34">
        <v>42241</v>
      </c>
      <c r="D370" s="29">
        <v>1915</v>
      </c>
      <c r="E370" s="29">
        <v>5449</v>
      </c>
      <c r="F370" s="28" t="s">
        <v>20</v>
      </c>
      <c r="G370" s="28" t="s">
        <v>33</v>
      </c>
      <c r="H370" s="28" t="s">
        <v>18</v>
      </c>
      <c r="I370" s="29">
        <v>2012</v>
      </c>
      <c r="J370" s="29">
        <v>1600</v>
      </c>
      <c r="K370" s="29">
        <v>100</v>
      </c>
      <c r="L370" s="31">
        <v>0.7</v>
      </c>
      <c r="M370" s="31">
        <v>2.15</v>
      </c>
      <c r="N370" s="32">
        <v>8.0000000000000002E-3</v>
      </c>
      <c r="O370" s="9">
        <v>0.26543209876543206</v>
      </c>
      <c r="P370" s="11">
        <v>9.8765432098765434E-4</v>
      </c>
      <c r="Q370" s="25">
        <f>O369-O370</f>
        <v>0.709358024691358</v>
      </c>
      <c r="R370" s="24">
        <f>P369-P370</f>
        <v>5.8529629629629626E-2</v>
      </c>
      <c r="S370" s="38">
        <f>Q370/365</f>
        <v>1.9434466429900218E-3</v>
      </c>
      <c r="T370" s="38">
        <f>R370/365</f>
        <v>1.6035514967021816E-4</v>
      </c>
      <c r="U370" s="38">
        <f>T370*0.92</f>
        <v>1.475267376966007E-4</v>
      </c>
      <c r="V370" s="25">
        <f>LOOKUP(H370,'Load Factor Adjustment'!$A$40:$A$46,'Load Factor Adjustment'!$D$40:$D$46)</f>
        <v>0.68571428571428572</v>
      </c>
      <c r="W370" s="38">
        <f>S370*V370</f>
        <v>1.3326491266217294E-3</v>
      </c>
      <c r="X370" s="38">
        <f>U370*V370</f>
        <v>1.0116119156338334E-4</v>
      </c>
    </row>
    <row r="371" spans="1:24" x14ac:dyDescent="0.25">
      <c r="A371" s="28" t="s">
        <v>28</v>
      </c>
      <c r="B371" s="29">
        <v>2014</v>
      </c>
      <c r="C371" s="34">
        <v>42244</v>
      </c>
      <c r="D371" s="29">
        <v>1804</v>
      </c>
      <c r="E371" s="29">
        <v>5250</v>
      </c>
      <c r="F371" s="28" t="s">
        <v>17</v>
      </c>
      <c r="G371" s="28" t="s">
        <v>19</v>
      </c>
      <c r="H371" s="28" t="s">
        <v>18</v>
      </c>
      <c r="I371" s="29">
        <v>1995</v>
      </c>
      <c r="J371" s="29">
        <v>1000</v>
      </c>
      <c r="K371" s="29">
        <v>230</v>
      </c>
      <c r="L371" s="31">
        <v>0.7</v>
      </c>
      <c r="M371" s="31">
        <v>7.6</v>
      </c>
      <c r="N371" s="32">
        <v>0.27400000000000002</v>
      </c>
      <c r="O371" s="9">
        <v>1.3487654320987654</v>
      </c>
      <c r="P371" s="11">
        <v>4.8626543209876541E-2</v>
      </c>
      <c r="Q371" s="25"/>
      <c r="R371" s="24"/>
    </row>
    <row r="372" spans="1:24" x14ac:dyDescent="0.25">
      <c r="A372" s="28" t="s">
        <v>28</v>
      </c>
      <c r="B372" s="29">
        <v>2014</v>
      </c>
      <c r="C372" s="34">
        <v>42244</v>
      </c>
      <c r="D372" s="29">
        <v>1804</v>
      </c>
      <c r="E372" s="29">
        <v>5251</v>
      </c>
      <c r="F372" s="28" t="s">
        <v>20</v>
      </c>
      <c r="G372" s="28" t="s">
        <v>42</v>
      </c>
      <c r="H372" s="28" t="s">
        <v>18</v>
      </c>
      <c r="I372" s="29">
        <v>2015</v>
      </c>
      <c r="J372" s="29">
        <v>1000</v>
      </c>
      <c r="K372" s="29">
        <v>270</v>
      </c>
      <c r="L372" s="31">
        <v>0.7</v>
      </c>
      <c r="M372" s="31">
        <v>0.26</v>
      </c>
      <c r="N372" s="32">
        <v>8.0000000000000002E-3</v>
      </c>
      <c r="O372" s="9">
        <v>5.4166666666666669E-2</v>
      </c>
      <c r="P372" s="11">
        <v>1.6666666666666668E-3</v>
      </c>
      <c r="Q372" s="25">
        <f>O371-O372</f>
        <v>1.2945987654320987</v>
      </c>
      <c r="R372" s="24">
        <f>P371-P372</f>
        <v>4.6959876543209877E-2</v>
      </c>
      <c r="S372" s="38">
        <f>Q372/365</f>
        <v>3.5468459326906815E-3</v>
      </c>
      <c r="T372" s="38">
        <f>R372/365</f>
        <v>1.286571960087942E-4</v>
      </c>
      <c r="U372" s="38">
        <f>T372*0.92</f>
        <v>1.1836462032809066E-4</v>
      </c>
      <c r="V372" s="25">
        <f>LOOKUP(H372,'Load Factor Adjustment'!$A$40:$A$46,'Load Factor Adjustment'!$D$40:$D$46)</f>
        <v>0.68571428571428572</v>
      </c>
      <c r="W372" s="38">
        <f>S372*V372</f>
        <v>2.43212292527361E-3</v>
      </c>
      <c r="X372" s="38">
        <f>U372*V372</f>
        <v>8.1164311082119304E-5</v>
      </c>
    </row>
    <row r="373" spans="1:24" x14ac:dyDescent="0.25">
      <c r="A373" s="28" t="s">
        <v>16</v>
      </c>
      <c r="B373" s="29">
        <v>2015</v>
      </c>
      <c r="C373" s="34">
        <v>42248</v>
      </c>
      <c r="D373" s="29">
        <v>1929</v>
      </c>
      <c r="E373" s="29">
        <v>5419</v>
      </c>
      <c r="F373" s="28" t="s">
        <v>17</v>
      </c>
      <c r="G373" s="28" t="s">
        <v>19</v>
      </c>
      <c r="H373" s="28" t="s">
        <v>18</v>
      </c>
      <c r="I373" s="29">
        <v>1968</v>
      </c>
      <c r="J373" s="29">
        <v>500</v>
      </c>
      <c r="K373" s="29">
        <v>64</v>
      </c>
      <c r="L373" s="31">
        <v>0.7</v>
      </c>
      <c r="M373" s="31">
        <v>12.09</v>
      </c>
      <c r="N373" s="32">
        <v>0.60499999999999998</v>
      </c>
      <c r="O373" s="9">
        <v>0.29851851851851852</v>
      </c>
      <c r="P373" s="11">
        <v>1.4938271604938271E-2</v>
      </c>
      <c r="Q373" s="25"/>
      <c r="R373" s="24"/>
    </row>
    <row r="374" spans="1:24" x14ac:dyDescent="0.25">
      <c r="A374" s="28" t="s">
        <v>16</v>
      </c>
      <c r="B374" s="29">
        <v>2015</v>
      </c>
      <c r="C374" s="34">
        <v>42248</v>
      </c>
      <c r="D374" s="29">
        <v>1929</v>
      </c>
      <c r="E374" s="29">
        <v>5420</v>
      </c>
      <c r="F374" s="28" t="s">
        <v>20</v>
      </c>
      <c r="G374" s="28" t="s">
        <v>42</v>
      </c>
      <c r="H374" s="28" t="s">
        <v>18</v>
      </c>
      <c r="I374" s="29">
        <v>2015</v>
      </c>
      <c r="J374" s="29">
        <v>500</v>
      </c>
      <c r="K374" s="29">
        <v>75</v>
      </c>
      <c r="L374" s="31">
        <v>0.7</v>
      </c>
      <c r="M374" s="31">
        <v>0.26</v>
      </c>
      <c r="N374" s="32">
        <v>8.0000000000000002E-3</v>
      </c>
      <c r="O374" s="9">
        <v>7.5231481481481477E-3</v>
      </c>
      <c r="P374" s="11">
        <v>2.3148148148148149E-4</v>
      </c>
      <c r="Q374" s="25">
        <f>O373-O374</f>
        <v>0.29099537037037038</v>
      </c>
      <c r="R374" s="24">
        <f>P373-P374</f>
        <v>1.4706790123456789E-2</v>
      </c>
      <c r="S374" s="38">
        <f>Q374/365</f>
        <v>7.9724759005580929E-4</v>
      </c>
      <c r="T374" s="38">
        <f>R374/365</f>
        <v>4.0292575680703533E-5</v>
      </c>
      <c r="U374" s="38">
        <f>T374*0.92</f>
        <v>3.7069169626247253E-5</v>
      </c>
      <c r="V374" s="25">
        <f>LOOKUP(H374,'Load Factor Adjustment'!$A$40:$A$46,'Load Factor Adjustment'!$D$40:$D$46)</f>
        <v>0.68571428571428572</v>
      </c>
      <c r="W374" s="38">
        <f>S374*V374</f>
        <v>5.4668406175255497E-4</v>
      </c>
      <c r="X374" s="38">
        <f>U374*V374</f>
        <v>2.5418859172283831E-5</v>
      </c>
    </row>
    <row r="375" spans="1:24" x14ac:dyDescent="0.25">
      <c r="A375" s="28" t="s">
        <v>23</v>
      </c>
      <c r="B375" s="29">
        <v>2015</v>
      </c>
      <c r="C375" s="34">
        <v>42250</v>
      </c>
      <c r="D375" s="29">
        <v>1826</v>
      </c>
      <c r="E375" s="29">
        <v>5308</v>
      </c>
      <c r="F375" s="28" t="s">
        <v>17</v>
      </c>
      <c r="G375" s="28" t="s">
        <v>19</v>
      </c>
      <c r="H375" s="28" t="s">
        <v>18</v>
      </c>
      <c r="I375" s="29">
        <v>1992</v>
      </c>
      <c r="J375" s="29">
        <v>1200</v>
      </c>
      <c r="K375" s="29">
        <v>216</v>
      </c>
      <c r="L375" s="31">
        <v>0.7</v>
      </c>
      <c r="M375" s="31">
        <v>7.6</v>
      </c>
      <c r="N375" s="32">
        <v>0.27400000000000002</v>
      </c>
      <c r="O375" s="9">
        <v>1.52</v>
      </c>
      <c r="P375" s="11">
        <v>5.4799999999999995E-2</v>
      </c>
      <c r="Q375" s="25"/>
      <c r="R375" s="24"/>
    </row>
    <row r="376" spans="1:24" x14ac:dyDescent="0.25">
      <c r="A376" s="28" t="s">
        <v>23</v>
      </c>
      <c r="B376" s="29">
        <v>2015</v>
      </c>
      <c r="C376" s="34">
        <v>42250</v>
      </c>
      <c r="D376" s="29">
        <v>1826</v>
      </c>
      <c r="E376" s="29">
        <v>5309</v>
      </c>
      <c r="F376" s="28" t="s">
        <v>20</v>
      </c>
      <c r="G376" s="28" t="s">
        <v>42</v>
      </c>
      <c r="H376" s="28" t="s">
        <v>18</v>
      </c>
      <c r="I376" s="29">
        <v>2014</v>
      </c>
      <c r="J376" s="29">
        <v>1200</v>
      </c>
      <c r="K376" s="29">
        <v>230</v>
      </c>
      <c r="L376" s="31">
        <v>0.7</v>
      </c>
      <c r="M376" s="31">
        <v>0.26</v>
      </c>
      <c r="N376" s="32">
        <v>8.0000000000000002E-3</v>
      </c>
      <c r="O376" s="9">
        <v>5.5370370370370368E-2</v>
      </c>
      <c r="P376" s="11">
        <v>1.7037037037037036E-3</v>
      </c>
      <c r="Q376" s="25">
        <f>O375-O376</f>
        <v>1.4646296296296297</v>
      </c>
      <c r="R376" s="24">
        <f>P375-P376</f>
        <v>5.3096296296296294E-2</v>
      </c>
      <c r="S376" s="38">
        <f>Q376/365</f>
        <v>4.0126839167935061E-3</v>
      </c>
      <c r="T376" s="38">
        <f>R376/365</f>
        <v>1.4546930492135971E-4</v>
      </c>
      <c r="U376" s="38">
        <f>T376*0.92</f>
        <v>1.3383176052765095E-4</v>
      </c>
      <c r="V376" s="25">
        <f>LOOKUP(H376,'Load Factor Adjustment'!$A$40:$A$46,'Load Factor Adjustment'!$D$40:$D$46)</f>
        <v>0.68571428571428572</v>
      </c>
      <c r="W376" s="38">
        <f>S376*V376</f>
        <v>2.7515546858012615E-3</v>
      </c>
      <c r="X376" s="38">
        <f>U376*V376</f>
        <v>9.1770350076103506E-5</v>
      </c>
    </row>
    <row r="377" spans="1:24" x14ac:dyDescent="0.25">
      <c r="A377" s="28" t="s">
        <v>16</v>
      </c>
      <c r="B377" s="29">
        <v>2015</v>
      </c>
      <c r="C377" s="34">
        <v>42250</v>
      </c>
      <c r="D377" s="29">
        <v>1925</v>
      </c>
      <c r="E377" s="29">
        <v>5427</v>
      </c>
      <c r="F377" s="28" t="s">
        <v>17</v>
      </c>
      <c r="G377" s="28" t="s">
        <v>19</v>
      </c>
      <c r="H377" s="28" t="s">
        <v>56</v>
      </c>
      <c r="I377" s="29">
        <v>1974</v>
      </c>
      <c r="J377" s="29">
        <v>3000</v>
      </c>
      <c r="K377" s="29">
        <v>100</v>
      </c>
      <c r="L377" s="29">
        <v>0.36</v>
      </c>
      <c r="M377" s="31">
        <v>12.09</v>
      </c>
      <c r="N377" s="32">
        <v>0.60499999999999998</v>
      </c>
      <c r="O377" s="9">
        <v>1.4392857142857143</v>
      </c>
      <c r="P377" s="11">
        <v>7.2023809523809518E-2</v>
      </c>
      <c r="Q377" s="25"/>
      <c r="R377" s="24"/>
    </row>
    <row r="378" spans="1:24" x14ac:dyDescent="0.25">
      <c r="A378" s="28" t="s">
        <v>16</v>
      </c>
      <c r="B378" s="29">
        <v>2015</v>
      </c>
      <c r="C378" s="34">
        <v>42250</v>
      </c>
      <c r="D378" s="29">
        <v>1925</v>
      </c>
      <c r="E378" s="29">
        <v>5428</v>
      </c>
      <c r="F378" s="28" t="s">
        <v>20</v>
      </c>
      <c r="G378" s="28" t="s">
        <v>42</v>
      </c>
      <c r="H378" s="28" t="s">
        <v>18</v>
      </c>
      <c r="I378" s="29">
        <v>2015</v>
      </c>
      <c r="J378" s="29">
        <v>3000</v>
      </c>
      <c r="K378" s="29">
        <v>124</v>
      </c>
      <c r="L378" s="31">
        <v>0.7</v>
      </c>
      <c r="M378" s="31">
        <v>0.26</v>
      </c>
      <c r="N378" s="32">
        <v>8.0000000000000002E-3</v>
      </c>
      <c r="O378" s="9">
        <v>7.4629629629629629E-2</v>
      </c>
      <c r="P378" s="11">
        <v>2.2962962962962963E-3</v>
      </c>
      <c r="Q378" s="25">
        <f>O377-O378</f>
        <v>1.3646560846560847</v>
      </c>
      <c r="R378" s="24">
        <f>P377-P378</f>
        <v>6.9727513227513221E-2</v>
      </c>
      <c r="S378" s="38">
        <f>Q378/365</f>
        <v>3.738783793578314E-3</v>
      </c>
      <c r="T378" s="38">
        <f>R378/365</f>
        <v>1.9103428281510472E-4</v>
      </c>
      <c r="U378" s="38">
        <f>T378*0.92</f>
        <v>1.7575154018989635E-4</v>
      </c>
      <c r="V378" s="25">
        <f>LOOKUP(H378,'Load Factor Adjustment'!$A$40:$A$46,'Load Factor Adjustment'!$D$40:$D$46)</f>
        <v>0.68571428571428572</v>
      </c>
      <c r="W378" s="38">
        <f>S378*V378</f>
        <v>2.5637374584537012E-3</v>
      </c>
      <c r="X378" s="38">
        <f>U378*V378</f>
        <v>1.2051534184450035E-4</v>
      </c>
    </row>
    <row r="379" spans="1:24" x14ac:dyDescent="0.25">
      <c r="A379" s="28" t="s">
        <v>16</v>
      </c>
      <c r="B379" s="29">
        <v>2015</v>
      </c>
      <c r="C379" s="34">
        <v>42250</v>
      </c>
      <c r="D379" s="29">
        <v>1926</v>
      </c>
      <c r="E379" s="29">
        <v>5425</v>
      </c>
      <c r="F379" s="28" t="s">
        <v>17</v>
      </c>
      <c r="G379" s="28" t="s">
        <v>19</v>
      </c>
      <c r="H379" s="28" t="s">
        <v>56</v>
      </c>
      <c r="I379" s="29">
        <v>1974</v>
      </c>
      <c r="J379" s="29">
        <v>3000</v>
      </c>
      <c r="K379" s="29">
        <v>100</v>
      </c>
      <c r="L379" s="29">
        <v>0.36</v>
      </c>
      <c r="M379" s="31">
        <v>12.09</v>
      </c>
      <c r="N379" s="32">
        <v>0.60499999999999998</v>
      </c>
      <c r="O379" s="9">
        <v>1.4392857142857143</v>
      </c>
      <c r="P379" s="11">
        <v>7.2023809523809518E-2</v>
      </c>
      <c r="Q379" s="25"/>
      <c r="R379" s="24"/>
    </row>
    <row r="380" spans="1:24" x14ac:dyDescent="0.25">
      <c r="A380" s="28" t="s">
        <v>16</v>
      </c>
      <c r="B380" s="29">
        <v>2015</v>
      </c>
      <c r="C380" s="34">
        <v>42250</v>
      </c>
      <c r="D380" s="29">
        <v>1926</v>
      </c>
      <c r="E380" s="29">
        <v>5426</v>
      </c>
      <c r="F380" s="28" t="s">
        <v>20</v>
      </c>
      <c r="G380" s="28" t="s">
        <v>42</v>
      </c>
      <c r="H380" s="28" t="s">
        <v>56</v>
      </c>
      <c r="I380" s="29">
        <v>2015</v>
      </c>
      <c r="J380" s="29">
        <v>3000</v>
      </c>
      <c r="K380" s="29">
        <v>124</v>
      </c>
      <c r="L380" s="29">
        <v>0.36</v>
      </c>
      <c r="M380" s="31">
        <v>0.26</v>
      </c>
      <c r="N380" s="32">
        <v>8.0000000000000002E-3</v>
      </c>
      <c r="O380" s="9">
        <v>3.8380952380952377E-2</v>
      </c>
      <c r="P380" s="11">
        <v>1.1809523809523808E-3</v>
      </c>
      <c r="Q380" s="25">
        <f>O379-O380</f>
        <v>1.4009047619047619</v>
      </c>
      <c r="R380" s="24">
        <f>P379-P380</f>
        <v>7.0842857142857138E-2</v>
      </c>
      <c r="S380" s="38">
        <f>Q380/365</f>
        <v>3.8380952380952381E-3</v>
      </c>
      <c r="T380" s="38">
        <f>R380/365</f>
        <v>1.9409001956947162E-4</v>
      </c>
      <c r="U380" s="38">
        <f>T380*0.92</f>
        <v>1.785628180039139E-4</v>
      </c>
      <c r="V380" s="25">
        <f>LOOKUP(H380,'Load Factor Adjustment'!$A$40:$A$46,'Load Factor Adjustment'!$D$40:$D$46)</f>
        <v>1.1111111111111112</v>
      </c>
      <c r="W380" s="38">
        <f>S380*V380</f>
        <v>4.2645502645502651E-3</v>
      </c>
      <c r="X380" s="38">
        <f>U380*V380</f>
        <v>1.984031311154599E-4</v>
      </c>
    </row>
    <row r="381" spans="1:24" x14ac:dyDescent="0.25">
      <c r="A381" s="28" t="s">
        <v>23</v>
      </c>
      <c r="B381" s="29">
        <v>2015</v>
      </c>
      <c r="C381" s="34">
        <v>42251</v>
      </c>
      <c r="D381" s="29">
        <v>1830</v>
      </c>
      <c r="E381" s="29">
        <v>5300</v>
      </c>
      <c r="F381" s="28" t="s">
        <v>17</v>
      </c>
      <c r="G381" s="28" t="s">
        <v>19</v>
      </c>
      <c r="H381" s="28" t="s">
        <v>18</v>
      </c>
      <c r="I381" s="29">
        <v>1976</v>
      </c>
      <c r="J381" s="29">
        <v>830</v>
      </c>
      <c r="K381" s="29">
        <v>64</v>
      </c>
      <c r="L381" s="31">
        <v>0.7</v>
      </c>
      <c r="M381" s="31">
        <v>12.09</v>
      </c>
      <c r="N381" s="32">
        <v>0.60499999999999998</v>
      </c>
      <c r="O381" s="9">
        <v>0.49554074074074073</v>
      </c>
      <c r="P381" s="11">
        <v>2.4797530864197528E-2</v>
      </c>
      <c r="Q381" s="25"/>
      <c r="R381" s="24"/>
    </row>
    <row r="382" spans="1:24" x14ac:dyDescent="0.25">
      <c r="A382" s="28" t="s">
        <v>23</v>
      </c>
      <c r="B382" s="29">
        <v>2015</v>
      </c>
      <c r="C382" s="34">
        <v>42251</v>
      </c>
      <c r="D382" s="29">
        <v>1830</v>
      </c>
      <c r="E382" s="29">
        <v>5301</v>
      </c>
      <c r="F382" s="28" t="s">
        <v>20</v>
      </c>
      <c r="G382" s="28" t="s">
        <v>42</v>
      </c>
      <c r="H382" s="28" t="s">
        <v>18</v>
      </c>
      <c r="I382" s="29">
        <v>2013</v>
      </c>
      <c r="J382" s="29">
        <v>830</v>
      </c>
      <c r="K382" s="29">
        <v>71</v>
      </c>
      <c r="L382" s="31">
        <v>0.7</v>
      </c>
      <c r="M382" s="31">
        <v>2.74</v>
      </c>
      <c r="N382" s="32">
        <v>8.0000000000000002E-3</v>
      </c>
      <c r="O382" s="9">
        <v>0.12458966049382716</v>
      </c>
      <c r="P382" s="11">
        <v>3.6376543209876546E-4</v>
      </c>
      <c r="Q382" s="25">
        <f>O381-O382</f>
        <v>0.37095108024691359</v>
      </c>
      <c r="R382" s="24">
        <f>P381-P382</f>
        <v>2.4433765432098763E-2</v>
      </c>
      <c r="S382" s="38">
        <f>Q382/365</f>
        <v>1.0163043294435989E-3</v>
      </c>
      <c r="T382" s="38">
        <f>R382/365</f>
        <v>6.6941823101640443E-5</v>
      </c>
      <c r="U382" s="38">
        <f>T382*0.92</f>
        <v>6.1586477253509217E-5</v>
      </c>
      <c r="V382" s="25">
        <f>LOOKUP(H382,'Load Factor Adjustment'!$A$40:$A$46,'Load Factor Adjustment'!$D$40:$D$46)</f>
        <v>0.68571428571428572</v>
      </c>
      <c r="W382" s="38">
        <f>S382*V382</f>
        <v>6.968943973327536E-4</v>
      </c>
      <c r="X382" s="38">
        <f>U382*V382</f>
        <v>4.223072725954918E-5</v>
      </c>
    </row>
    <row r="383" spans="1:24" x14ac:dyDescent="0.25">
      <c r="A383" s="28" t="s">
        <v>23</v>
      </c>
      <c r="B383" s="29">
        <v>2015</v>
      </c>
      <c r="C383" s="34">
        <v>42251</v>
      </c>
      <c r="D383" s="29">
        <v>1831</v>
      </c>
      <c r="E383" s="29">
        <v>5298</v>
      </c>
      <c r="F383" s="28" t="s">
        <v>17</v>
      </c>
      <c r="G383" s="28" t="s">
        <v>19</v>
      </c>
      <c r="H383" s="28" t="s">
        <v>18</v>
      </c>
      <c r="I383" s="29">
        <v>1977</v>
      </c>
      <c r="J383" s="29">
        <v>750</v>
      </c>
      <c r="K383" s="29">
        <v>70</v>
      </c>
      <c r="L383" s="31">
        <v>0.7</v>
      </c>
      <c r="M383" s="31">
        <v>12.09</v>
      </c>
      <c r="N383" s="32">
        <v>0.60499999999999998</v>
      </c>
      <c r="O383" s="9">
        <v>0.48975694444444445</v>
      </c>
      <c r="P383" s="11">
        <v>2.450810185185185E-2</v>
      </c>
      <c r="Q383" s="25"/>
      <c r="R383" s="24"/>
    </row>
    <row r="384" spans="1:24" x14ac:dyDescent="0.25">
      <c r="A384" s="28" t="s">
        <v>23</v>
      </c>
      <c r="B384" s="29">
        <v>2015</v>
      </c>
      <c r="C384" s="34">
        <v>42251</v>
      </c>
      <c r="D384" s="29">
        <v>1831</v>
      </c>
      <c r="E384" s="29">
        <v>5299</v>
      </c>
      <c r="F384" s="28" t="s">
        <v>20</v>
      </c>
      <c r="G384" s="28" t="s">
        <v>33</v>
      </c>
      <c r="H384" s="28" t="s">
        <v>18</v>
      </c>
      <c r="I384" s="29">
        <v>2014</v>
      </c>
      <c r="J384" s="29">
        <v>750</v>
      </c>
      <c r="K384" s="29">
        <v>85</v>
      </c>
      <c r="L384" s="31">
        <v>0.7</v>
      </c>
      <c r="M384" s="31">
        <v>2.14</v>
      </c>
      <c r="N384" s="32">
        <v>8.0000000000000002E-3</v>
      </c>
      <c r="O384" s="9">
        <v>0.10526620370370371</v>
      </c>
      <c r="P384" s="11">
        <v>3.9351851851851852E-4</v>
      </c>
      <c r="Q384" s="25">
        <f>O383-O384</f>
        <v>0.38449074074074074</v>
      </c>
      <c r="R384" s="24">
        <f>P383-P384</f>
        <v>2.4114583333333332E-2</v>
      </c>
      <c r="S384" s="38">
        <f>Q384/365</f>
        <v>1.0533992897006595E-3</v>
      </c>
      <c r="T384" s="38">
        <f>R384/365</f>
        <v>6.6067351598173512E-5</v>
      </c>
      <c r="U384" s="38">
        <f>T384*0.92</f>
        <v>6.0781963470319632E-5</v>
      </c>
      <c r="V384" s="25">
        <f>LOOKUP(H384,'Load Factor Adjustment'!$A$40:$A$46,'Load Factor Adjustment'!$D$40:$D$46)</f>
        <v>0.68571428571428572</v>
      </c>
      <c r="W384" s="38">
        <f>S384*V384</f>
        <v>7.2233094150902372E-4</v>
      </c>
      <c r="X384" s="38">
        <f>U384*V384</f>
        <v>4.1679060665362035E-5</v>
      </c>
    </row>
    <row r="385" spans="1:24" x14ac:dyDescent="0.25">
      <c r="A385" s="28" t="s">
        <v>16</v>
      </c>
      <c r="B385" s="29">
        <v>2015</v>
      </c>
      <c r="C385" s="34">
        <v>42251</v>
      </c>
      <c r="D385" s="29">
        <v>1912</v>
      </c>
      <c r="E385" s="29">
        <v>5454</v>
      </c>
      <c r="F385" s="28" t="s">
        <v>17</v>
      </c>
      <c r="G385" s="28" t="s">
        <v>19</v>
      </c>
      <c r="H385" s="28" t="s">
        <v>18</v>
      </c>
      <c r="I385" s="29">
        <v>1956</v>
      </c>
      <c r="J385" s="29">
        <v>100</v>
      </c>
      <c r="K385" s="29">
        <v>50</v>
      </c>
      <c r="L385" s="31">
        <v>0.7</v>
      </c>
      <c r="M385" s="31">
        <v>12.09</v>
      </c>
      <c r="N385" s="32">
        <v>0.60499999999999998</v>
      </c>
      <c r="O385" s="9">
        <v>4.6643518518518522E-2</v>
      </c>
      <c r="P385" s="11">
        <v>2.334104938271605E-3</v>
      </c>
      <c r="Q385" s="25"/>
      <c r="R385" s="24"/>
    </row>
    <row r="386" spans="1:24" x14ac:dyDescent="0.25">
      <c r="A386" s="28" t="s">
        <v>16</v>
      </c>
      <c r="B386" s="29">
        <v>2015</v>
      </c>
      <c r="C386" s="34">
        <v>42251</v>
      </c>
      <c r="D386" s="29">
        <v>1912</v>
      </c>
      <c r="E386" s="29">
        <v>5455</v>
      </c>
      <c r="F386" s="28" t="s">
        <v>20</v>
      </c>
      <c r="G386" s="28" t="s">
        <v>42</v>
      </c>
      <c r="H386" s="28" t="s">
        <v>18</v>
      </c>
      <c r="I386" s="29">
        <v>2015</v>
      </c>
      <c r="J386" s="29">
        <v>100</v>
      </c>
      <c r="K386" s="29">
        <v>52</v>
      </c>
      <c r="L386" s="31">
        <v>0.7</v>
      </c>
      <c r="M386" s="31">
        <v>2.74</v>
      </c>
      <c r="N386" s="32">
        <v>8.0000000000000002E-3</v>
      </c>
      <c r="O386" s="9">
        <v>1.0993827160493826E-2</v>
      </c>
      <c r="P386" s="11">
        <v>3.2098765432098763E-5</v>
      </c>
      <c r="Q386" s="25">
        <f>O385-O386</f>
        <v>3.5649691358024697E-2</v>
      </c>
      <c r="R386" s="24">
        <f>P385-P386</f>
        <v>2.3020061728395063E-3</v>
      </c>
      <c r="S386" s="38">
        <f>Q386/365</f>
        <v>9.7670387282259449E-5</v>
      </c>
      <c r="T386" s="38">
        <f>R386/365</f>
        <v>6.3068662269575511E-6</v>
      </c>
      <c r="U386" s="38">
        <f>T386*0.92</f>
        <v>5.8023169288009475E-6</v>
      </c>
      <c r="V386" s="25">
        <f>LOOKUP(H386,'Load Factor Adjustment'!$A$40:$A$46,'Load Factor Adjustment'!$D$40:$D$46)</f>
        <v>0.68571428571428572</v>
      </c>
      <c r="W386" s="38">
        <f>S386*V386</f>
        <v>6.6973979850692199E-5</v>
      </c>
      <c r="X386" s="38">
        <f>U386*V386</f>
        <v>3.9787316083206494E-6</v>
      </c>
    </row>
    <row r="387" spans="1:24" x14ac:dyDescent="0.25">
      <c r="A387" s="28" t="s">
        <v>16</v>
      </c>
      <c r="B387" s="29">
        <v>2015</v>
      </c>
      <c r="C387" s="34">
        <v>42251</v>
      </c>
      <c r="D387" s="29">
        <v>1936</v>
      </c>
      <c r="E387" s="29">
        <v>5370</v>
      </c>
      <c r="F387" s="28" t="s">
        <v>17</v>
      </c>
      <c r="G387" s="28" t="s">
        <v>19</v>
      </c>
      <c r="H387" s="28" t="s">
        <v>18</v>
      </c>
      <c r="I387" s="29">
        <v>1970</v>
      </c>
      <c r="J387" s="29">
        <v>150</v>
      </c>
      <c r="K387" s="29">
        <v>76</v>
      </c>
      <c r="L387" s="31">
        <v>0.7</v>
      </c>
      <c r="M387" s="31">
        <v>12.09</v>
      </c>
      <c r="N387" s="32">
        <v>0.60499999999999998</v>
      </c>
      <c r="O387" s="9">
        <v>0.10634722222222222</v>
      </c>
      <c r="P387" s="11">
        <v>5.3217592592592587E-3</v>
      </c>
      <c r="Q387" s="25"/>
      <c r="R387" s="24"/>
    </row>
    <row r="388" spans="1:24" x14ac:dyDescent="0.25">
      <c r="A388" s="28" t="s">
        <v>16</v>
      </c>
      <c r="B388" s="29">
        <v>2015</v>
      </c>
      <c r="C388" s="34">
        <v>42251</v>
      </c>
      <c r="D388" s="29">
        <v>1936</v>
      </c>
      <c r="E388" s="29">
        <v>5371</v>
      </c>
      <c r="F388" s="28" t="s">
        <v>20</v>
      </c>
      <c r="G388" s="28" t="s">
        <v>33</v>
      </c>
      <c r="H388" s="28" t="s">
        <v>18</v>
      </c>
      <c r="I388" s="29">
        <v>2014</v>
      </c>
      <c r="J388" s="29">
        <v>150</v>
      </c>
      <c r="K388" s="29">
        <v>85</v>
      </c>
      <c r="L388" s="31">
        <v>0.7</v>
      </c>
      <c r="M388" s="31">
        <v>2.14</v>
      </c>
      <c r="N388" s="32">
        <v>8.0000000000000002E-3</v>
      </c>
      <c r="O388" s="9">
        <v>2.105324074074074E-2</v>
      </c>
      <c r="P388" s="11">
        <v>7.8703703703703688E-5</v>
      </c>
      <c r="Q388" s="25">
        <f>O387-O388</f>
        <v>8.5293981481481485E-2</v>
      </c>
      <c r="R388" s="24">
        <f>P387-P388</f>
        <v>5.2430555555555546E-3</v>
      </c>
      <c r="S388" s="38">
        <f>Q388/365</f>
        <v>2.3368214104515475E-4</v>
      </c>
      <c r="T388" s="38">
        <f>R388/365</f>
        <v>1.4364535768645356E-5</v>
      </c>
      <c r="U388" s="38">
        <f>T388*0.92</f>
        <v>1.3215372907153727E-5</v>
      </c>
      <c r="V388" s="25">
        <f>LOOKUP(H388,'Load Factor Adjustment'!$A$40:$A$46,'Load Factor Adjustment'!$D$40:$D$46)</f>
        <v>0.68571428571428572</v>
      </c>
      <c r="W388" s="38">
        <f>S388*V388</f>
        <v>1.6023918243096325E-4</v>
      </c>
      <c r="X388" s="38">
        <f>U388*V388</f>
        <v>9.061969993476842E-6</v>
      </c>
    </row>
    <row r="389" spans="1:24" x14ac:dyDescent="0.25">
      <c r="A389" s="28" t="s">
        <v>28</v>
      </c>
      <c r="B389" s="29">
        <v>2014</v>
      </c>
      <c r="C389" s="34">
        <v>42255</v>
      </c>
      <c r="D389" s="29">
        <v>1807</v>
      </c>
      <c r="E389" s="29">
        <v>5243</v>
      </c>
      <c r="F389" s="28" t="s">
        <v>17</v>
      </c>
      <c r="G389" s="28" t="s">
        <v>19</v>
      </c>
      <c r="H389" s="28" t="s">
        <v>18</v>
      </c>
      <c r="I389" s="29">
        <v>1989</v>
      </c>
      <c r="J389" s="29">
        <v>600</v>
      </c>
      <c r="K389" s="29">
        <v>62</v>
      </c>
      <c r="L389" s="31">
        <v>0.7</v>
      </c>
      <c r="M389" s="31">
        <v>8.14</v>
      </c>
      <c r="N389" s="32">
        <v>0.497</v>
      </c>
      <c r="O389" s="9">
        <v>0.23364814814814813</v>
      </c>
      <c r="P389" s="11">
        <v>1.4265740740740739E-2</v>
      </c>
      <c r="Q389" s="25"/>
      <c r="R389" s="24"/>
    </row>
    <row r="390" spans="1:24" x14ac:dyDescent="0.25">
      <c r="A390" s="28" t="s">
        <v>28</v>
      </c>
      <c r="B390" s="29">
        <v>2014</v>
      </c>
      <c r="C390" s="34">
        <v>42255</v>
      </c>
      <c r="D390" s="29">
        <v>1807</v>
      </c>
      <c r="E390" s="29">
        <v>5244</v>
      </c>
      <c r="F390" s="28" t="s">
        <v>20</v>
      </c>
      <c r="G390" s="28" t="s">
        <v>33</v>
      </c>
      <c r="H390" s="28" t="s">
        <v>18</v>
      </c>
      <c r="I390" s="29">
        <v>2014</v>
      </c>
      <c r="J390" s="29">
        <v>600</v>
      </c>
      <c r="K390" s="29">
        <v>77</v>
      </c>
      <c r="L390" s="31">
        <v>0.7</v>
      </c>
      <c r="M390" s="31">
        <v>2.14</v>
      </c>
      <c r="N390" s="32">
        <v>8.0000000000000002E-3</v>
      </c>
      <c r="O390" s="9">
        <v>7.6287037037037028E-2</v>
      </c>
      <c r="P390" s="11">
        <v>2.8518518518518514E-4</v>
      </c>
      <c r="Q390" s="25">
        <f>O389-O390</f>
        <v>0.15736111111111112</v>
      </c>
      <c r="R390" s="24">
        <f>P389-P390</f>
        <v>1.3980555555555553E-2</v>
      </c>
      <c r="S390" s="38">
        <f>Q390/365</f>
        <v>4.3112633181126335E-4</v>
      </c>
      <c r="T390" s="38">
        <f>R390/365</f>
        <v>3.8302891933028913E-5</v>
      </c>
      <c r="U390" s="38">
        <f>T390*0.92</f>
        <v>3.5238660578386605E-5</v>
      </c>
      <c r="V390" s="25">
        <f>LOOKUP(H390,'Load Factor Adjustment'!$A$40:$A$46,'Load Factor Adjustment'!$D$40:$D$46)</f>
        <v>0.68571428571428572</v>
      </c>
      <c r="W390" s="38">
        <f>S390*V390</f>
        <v>2.9562948467058058E-4</v>
      </c>
      <c r="X390" s="38">
        <f>U390*V390</f>
        <v>2.4163652968036529E-5</v>
      </c>
    </row>
    <row r="391" spans="1:24" x14ac:dyDescent="0.25">
      <c r="A391" s="28" t="s">
        <v>16</v>
      </c>
      <c r="B391" s="29">
        <v>2014</v>
      </c>
      <c r="C391" s="34">
        <v>42255</v>
      </c>
      <c r="D391" s="29">
        <v>1937</v>
      </c>
      <c r="E391" s="29">
        <v>5410</v>
      </c>
      <c r="F391" s="28" t="s">
        <v>17</v>
      </c>
      <c r="G391" s="28" t="s">
        <v>32</v>
      </c>
      <c r="H391" s="28" t="s">
        <v>18</v>
      </c>
      <c r="I391" s="29">
        <v>1997</v>
      </c>
      <c r="J391" s="29">
        <v>1800</v>
      </c>
      <c r="K391" s="29">
        <v>260</v>
      </c>
      <c r="L391" s="31">
        <v>0.7</v>
      </c>
      <c r="M391" s="31">
        <v>5.93</v>
      </c>
      <c r="N391" s="32">
        <v>0.108</v>
      </c>
      <c r="O391" s="9">
        <v>2.1413888888888888</v>
      </c>
      <c r="P391" s="11">
        <v>3.8999999999999993E-2</v>
      </c>
      <c r="Q391" s="25"/>
      <c r="R391" s="24"/>
    </row>
    <row r="392" spans="1:24" x14ac:dyDescent="0.25">
      <c r="A392" s="28" t="s">
        <v>16</v>
      </c>
      <c r="B392" s="29">
        <v>2014</v>
      </c>
      <c r="C392" s="34">
        <v>42255</v>
      </c>
      <c r="D392" s="29">
        <v>1937</v>
      </c>
      <c r="E392" s="29">
        <v>5411</v>
      </c>
      <c r="F392" s="28" t="s">
        <v>20</v>
      </c>
      <c r="G392" s="28" t="s">
        <v>42</v>
      </c>
      <c r="H392" s="28" t="s">
        <v>18</v>
      </c>
      <c r="I392" s="29">
        <v>2015</v>
      </c>
      <c r="J392" s="29">
        <v>1800</v>
      </c>
      <c r="K392" s="29">
        <v>215</v>
      </c>
      <c r="L392" s="31">
        <v>0.7</v>
      </c>
      <c r="M392" s="31">
        <v>0.26</v>
      </c>
      <c r="N392" s="32">
        <v>8.0000000000000002E-3</v>
      </c>
      <c r="O392" s="9">
        <v>7.7638888888888882E-2</v>
      </c>
      <c r="P392" s="11">
        <v>2.3888888888888887E-3</v>
      </c>
      <c r="Q392" s="25">
        <f>O391-O392</f>
        <v>2.0637499999999998</v>
      </c>
      <c r="R392" s="24">
        <f>P391-P392</f>
        <v>3.6611111111111101E-2</v>
      </c>
      <c r="S392" s="38">
        <f>Q392/365</f>
        <v>5.6541095890410955E-3</v>
      </c>
      <c r="T392" s="38">
        <f>R392/365</f>
        <v>1.0030441400304411E-4</v>
      </c>
      <c r="U392" s="38">
        <f>T392*0.92</f>
        <v>9.2280060882800582E-5</v>
      </c>
      <c r="V392" s="25">
        <f>LOOKUP(H392,'Load Factor Adjustment'!$A$40:$A$46,'Load Factor Adjustment'!$D$40:$D$46)</f>
        <v>0.68571428571428572</v>
      </c>
      <c r="W392" s="38">
        <f>S392*V392</f>
        <v>3.8771037181996085E-3</v>
      </c>
      <c r="X392" s="38">
        <f>U392*V392</f>
        <v>6.3277756033920402E-5</v>
      </c>
    </row>
    <row r="393" spans="1:24" x14ac:dyDescent="0.25">
      <c r="A393" s="28" t="s">
        <v>16</v>
      </c>
      <c r="B393" s="29">
        <v>2015</v>
      </c>
      <c r="C393" s="34">
        <v>42256</v>
      </c>
      <c r="D393" s="29">
        <v>1905</v>
      </c>
      <c r="E393" s="29">
        <v>5473</v>
      </c>
      <c r="F393" s="28" t="s">
        <v>17</v>
      </c>
      <c r="G393" s="28" t="s">
        <v>32</v>
      </c>
      <c r="H393" s="28" t="s">
        <v>18</v>
      </c>
      <c r="I393" s="29">
        <v>1996</v>
      </c>
      <c r="J393" s="29">
        <v>2000</v>
      </c>
      <c r="K393" s="29">
        <v>350</v>
      </c>
      <c r="L393" s="31">
        <v>0.7</v>
      </c>
      <c r="M393" s="31">
        <v>5.93</v>
      </c>
      <c r="N393" s="32">
        <v>0.108</v>
      </c>
      <c r="O393" s="9">
        <v>3.2029320987654319</v>
      </c>
      <c r="P393" s="11">
        <v>5.8333333333333334E-2</v>
      </c>
      <c r="Q393" s="25"/>
      <c r="R393" s="24"/>
    </row>
    <row r="394" spans="1:24" x14ac:dyDescent="0.25">
      <c r="A394" s="28" t="s">
        <v>16</v>
      </c>
      <c r="B394" s="29">
        <v>2015</v>
      </c>
      <c r="C394" s="34">
        <v>42256</v>
      </c>
      <c r="D394" s="29">
        <v>1905</v>
      </c>
      <c r="E394" s="29">
        <v>5474</v>
      </c>
      <c r="F394" s="28" t="s">
        <v>20</v>
      </c>
      <c r="G394" s="7" t="s">
        <v>33</v>
      </c>
      <c r="H394" s="28" t="s">
        <v>18</v>
      </c>
      <c r="I394" s="29">
        <v>2015</v>
      </c>
      <c r="J394" s="29">
        <v>2000</v>
      </c>
      <c r="K394" s="29">
        <v>420</v>
      </c>
      <c r="L394" s="31">
        <v>0.7</v>
      </c>
      <c r="M394" s="31">
        <v>1.29</v>
      </c>
      <c r="N394" s="32">
        <v>8.0000000000000002E-3</v>
      </c>
      <c r="O394" s="9">
        <v>0.83611111111111114</v>
      </c>
      <c r="P394" s="11">
        <v>5.185185185185185E-3</v>
      </c>
      <c r="Q394" s="25">
        <f>O393-O394</f>
        <v>2.3668209876543207</v>
      </c>
      <c r="R394" s="24">
        <f>P393-P394</f>
        <v>5.3148148148148153E-2</v>
      </c>
      <c r="S394" s="38">
        <f>Q394/365</f>
        <v>6.4844410620666319E-3</v>
      </c>
      <c r="T394" s="38">
        <f>R394/365</f>
        <v>1.4561136478944699E-4</v>
      </c>
      <c r="U394" s="38">
        <f>T394*0.92</f>
        <v>1.3396245560629125E-4</v>
      </c>
      <c r="V394" s="25">
        <f>LOOKUP(H394,'Load Factor Adjustment'!$A$40:$A$46,'Load Factor Adjustment'!$D$40:$D$46)</f>
        <v>0.68571428571428572</v>
      </c>
      <c r="W394" s="38">
        <f>S394*V394</f>
        <v>4.4464738711314051E-3</v>
      </c>
      <c r="X394" s="38">
        <f>U394*V394</f>
        <v>9.1859969558599709E-5</v>
      </c>
    </row>
    <row r="395" spans="1:24" x14ac:dyDescent="0.25">
      <c r="A395" s="28" t="s">
        <v>23</v>
      </c>
      <c r="B395" s="29">
        <v>2015</v>
      </c>
      <c r="C395" s="34">
        <v>42258</v>
      </c>
      <c r="D395" s="29">
        <v>1827</v>
      </c>
      <c r="E395" s="29">
        <v>5306</v>
      </c>
      <c r="F395" s="28" t="s">
        <v>17</v>
      </c>
      <c r="G395" s="28" t="s">
        <v>19</v>
      </c>
      <c r="H395" s="28" t="s">
        <v>18</v>
      </c>
      <c r="I395" s="29">
        <v>1977</v>
      </c>
      <c r="J395" s="29">
        <v>800</v>
      </c>
      <c r="K395" s="29">
        <v>90</v>
      </c>
      <c r="L395" s="31">
        <v>0.7</v>
      </c>
      <c r="M395" s="31">
        <v>12.09</v>
      </c>
      <c r="N395" s="32">
        <v>0.60499999999999998</v>
      </c>
      <c r="O395" s="9">
        <v>0.67166666666666663</v>
      </c>
      <c r="P395" s="11">
        <v>3.3611111111111105E-2</v>
      </c>
      <c r="Q395" s="25"/>
      <c r="R395" s="24"/>
    </row>
    <row r="396" spans="1:24" x14ac:dyDescent="0.25">
      <c r="A396" s="28" t="s">
        <v>23</v>
      </c>
      <c r="B396" s="29">
        <v>2015</v>
      </c>
      <c r="C396" s="34">
        <v>42258</v>
      </c>
      <c r="D396" s="29">
        <v>1827</v>
      </c>
      <c r="E396" s="29">
        <v>5307</v>
      </c>
      <c r="F396" s="28" t="s">
        <v>20</v>
      </c>
      <c r="G396" s="28" t="s">
        <v>33</v>
      </c>
      <c r="H396" s="28" t="s">
        <v>18</v>
      </c>
      <c r="I396" s="29">
        <v>2014</v>
      </c>
      <c r="J396" s="29">
        <v>800</v>
      </c>
      <c r="K396" s="29">
        <v>100</v>
      </c>
      <c r="L396" s="31">
        <v>0.7</v>
      </c>
      <c r="M396" s="31">
        <v>2.15</v>
      </c>
      <c r="N396" s="32">
        <v>8.0000000000000002E-3</v>
      </c>
      <c r="O396" s="9">
        <v>0.13271604938271603</v>
      </c>
      <c r="P396" s="11">
        <v>4.9382716049382717E-4</v>
      </c>
      <c r="Q396" s="25">
        <f>O395-O396</f>
        <v>0.53895061728395066</v>
      </c>
      <c r="R396" s="24">
        <f>P395-P396</f>
        <v>3.3117283950617277E-2</v>
      </c>
      <c r="S396" s="38">
        <f>Q396/365</f>
        <v>1.4765770336546593E-3</v>
      </c>
      <c r="T396" s="38">
        <f>R396/365</f>
        <v>9.0732284796211717E-5</v>
      </c>
      <c r="U396" s="38">
        <f>T396*0.92</f>
        <v>8.3473702012514789E-5</v>
      </c>
      <c r="V396" s="25">
        <f>LOOKUP(H396,'Load Factor Adjustment'!$A$40:$A$46,'Load Factor Adjustment'!$D$40:$D$46)</f>
        <v>0.68571428571428572</v>
      </c>
      <c r="W396" s="38">
        <f>S396*V396</f>
        <v>1.0125099659346235E-3</v>
      </c>
      <c r="X396" s="38">
        <f>U396*V396</f>
        <v>5.7239109951438713E-5</v>
      </c>
    </row>
    <row r="397" spans="1:24" x14ac:dyDescent="0.25">
      <c r="A397" s="28" t="s">
        <v>23</v>
      </c>
      <c r="B397" s="29">
        <v>2015</v>
      </c>
      <c r="C397" s="34">
        <v>42258</v>
      </c>
      <c r="D397" s="29">
        <v>1832</v>
      </c>
      <c r="E397" s="29">
        <v>5296</v>
      </c>
      <c r="F397" s="28" t="s">
        <v>17</v>
      </c>
      <c r="G397" s="28" t="s">
        <v>32</v>
      </c>
      <c r="H397" s="28" t="s">
        <v>56</v>
      </c>
      <c r="I397" s="29">
        <v>1998</v>
      </c>
      <c r="J397" s="29">
        <v>1300</v>
      </c>
      <c r="K397" s="29">
        <v>271</v>
      </c>
      <c r="L397" s="29">
        <v>0.36</v>
      </c>
      <c r="M397" s="31">
        <v>5.93</v>
      </c>
      <c r="N397" s="32">
        <v>0.108</v>
      </c>
      <c r="O397" s="9">
        <v>0.82902341269841262</v>
      </c>
      <c r="P397" s="11">
        <v>1.509857142857143E-2</v>
      </c>
      <c r="Q397" s="25"/>
      <c r="R397" s="24"/>
    </row>
    <row r="398" spans="1:24" x14ac:dyDescent="0.25">
      <c r="A398" s="28" t="s">
        <v>23</v>
      </c>
      <c r="B398" s="29">
        <v>2015</v>
      </c>
      <c r="C398" s="34">
        <v>42258</v>
      </c>
      <c r="D398" s="29">
        <v>1832</v>
      </c>
      <c r="E398" s="29">
        <v>5297</v>
      </c>
      <c r="F398" s="28" t="s">
        <v>20</v>
      </c>
      <c r="G398" s="28" t="s">
        <v>42</v>
      </c>
      <c r="H398" s="28" t="s">
        <v>56</v>
      </c>
      <c r="I398" s="29">
        <v>2015</v>
      </c>
      <c r="J398" s="29">
        <v>1300</v>
      </c>
      <c r="K398" s="29">
        <v>232</v>
      </c>
      <c r="L398" s="29">
        <v>0.36</v>
      </c>
      <c r="M398" s="31">
        <v>0.26</v>
      </c>
      <c r="N398" s="32">
        <v>8.0000000000000002E-3</v>
      </c>
      <c r="O398" s="9">
        <v>3.1117460317460315E-2</v>
      </c>
      <c r="P398" s="11">
        <v>9.5746031746031751E-4</v>
      </c>
      <c r="Q398" s="25">
        <f>O397-O398</f>
        <v>0.7979059523809523</v>
      </c>
      <c r="R398" s="24">
        <f>P397-P398</f>
        <v>1.4141111111111113E-2</v>
      </c>
      <c r="S398" s="38">
        <f>Q398/365</f>
        <v>2.1860437051532938E-3</v>
      </c>
      <c r="T398" s="38">
        <f>R398/365</f>
        <v>3.8742770167427706E-5</v>
      </c>
      <c r="U398" s="38">
        <f>T398*0.92</f>
        <v>3.5643348554033493E-5</v>
      </c>
      <c r="V398" s="25">
        <f>LOOKUP(H398,'Load Factor Adjustment'!$A$40:$A$46,'Load Factor Adjustment'!$D$40:$D$46)</f>
        <v>1.1111111111111112</v>
      </c>
      <c r="W398" s="38">
        <f>S398*V398</f>
        <v>2.4289374501703263E-3</v>
      </c>
      <c r="X398" s="38">
        <f>U398*V398</f>
        <v>3.9603720615592771E-5</v>
      </c>
    </row>
    <row r="399" spans="1:24" x14ac:dyDescent="0.25">
      <c r="A399" s="28" t="s">
        <v>23</v>
      </c>
      <c r="B399" s="29">
        <v>2015</v>
      </c>
      <c r="C399" s="34">
        <v>42258</v>
      </c>
      <c r="D399" s="29">
        <v>1833</v>
      </c>
      <c r="E399" s="29">
        <v>5294</v>
      </c>
      <c r="F399" s="28" t="s">
        <v>17</v>
      </c>
      <c r="G399" s="28" t="s">
        <v>19</v>
      </c>
      <c r="H399" s="28" t="s">
        <v>18</v>
      </c>
      <c r="I399" s="29">
        <v>1993</v>
      </c>
      <c r="J399" s="29">
        <v>1200</v>
      </c>
      <c r="K399" s="29">
        <v>350</v>
      </c>
      <c r="L399" s="31">
        <v>0.7</v>
      </c>
      <c r="M399" s="31">
        <v>7.6</v>
      </c>
      <c r="N399" s="32">
        <v>0.27400000000000002</v>
      </c>
      <c r="O399" s="9">
        <v>2.4629629629629628</v>
      </c>
      <c r="P399" s="11">
        <v>8.879629629629629E-2</v>
      </c>
      <c r="Q399" s="25"/>
      <c r="R399" s="24"/>
    </row>
    <row r="400" spans="1:24" x14ac:dyDescent="0.25">
      <c r="A400" s="28" t="s">
        <v>23</v>
      </c>
      <c r="B400" s="29">
        <v>2015</v>
      </c>
      <c r="C400" s="34">
        <v>42258</v>
      </c>
      <c r="D400" s="29">
        <v>1833</v>
      </c>
      <c r="E400" s="29">
        <v>5295</v>
      </c>
      <c r="F400" s="28" t="s">
        <v>20</v>
      </c>
      <c r="G400" s="28" t="s">
        <v>42</v>
      </c>
      <c r="H400" s="28" t="s">
        <v>18</v>
      </c>
      <c r="I400" s="29">
        <v>2015</v>
      </c>
      <c r="J400" s="29">
        <v>1200</v>
      </c>
      <c r="K400" s="29">
        <v>420</v>
      </c>
      <c r="L400" s="31">
        <v>0.7</v>
      </c>
      <c r="M400" s="31">
        <v>0.26</v>
      </c>
      <c r="N400" s="32">
        <v>8.0000000000000002E-3</v>
      </c>
      <c r="O400" s="9">
        <v>0.10111111111111111</v>
      </c>
      <c r="P400" s="11">
        <v>3.1111111111111105E-3</v>
      </c>
      <c r="Q400" s="25">
        <f>O399-O400</f>
        <v>2.3618518518518519</v>
      </c>
      <c r="R400" s="24">
        <f>P399-P400</f>
        <v>8.5685185185185184E-2</v>
      </c>
      <c r="S400" s="38">
        <f>Q400/365</f>
        <v>6.4708269913749368E-3</v>
      </c>
      <c r="T400" s="38">
        <f>R400/365</f>
        <v>2.3475393201420597E-4</v>
      </c>
      <c r="U400" s="38">
        <f>T400*0.92</f>
        <v>2.159736174530695E-4</v>
      </c>
      <c r="V400" s="25">
        <f>LOOKUP(H400,'Load Factor Adjustment'!$A$40:$A$46,'Load Factor Adjustment'!$D$40:$D$46)</f>
        <v>0.68571428571428572</v>
      </c>
      <c r="W400" s="38">
        <f>S400*V400</f>
        <v>4.4371385083713851E-3</v>
      </c>
      <c r="X400" s="38">
        <f>U400*V400</f>
        <v>1.4809619482496195E-4</v>
      </c>
    </row>
    <row r="401" spans="1:24" x14ac:dyDescent="0.25">
      <c r="A401" s="28" t="s">
        <v>23</v>
      </c>
      <c r="B401" s="29">
        <v>2015</v>
      </c>
      <c r="C401" s="34">
        <v>42258</v>
      </c>
      <c r="D401" s="29">
        <v>1834</v>
      </c>
      <c r="E401" s="29">
        <v>5292</v>
      </c>
      <c r="F401" s="28" t="s">
        <v>17</v>
      </c>
      <c r="G401" s="28" t="s">
        <v>19</v>
      </c>
      <c r="H401" s="28" t="s">
        <v>18</v>
      </c>
      <c r="I401" s="29">
        <v>1983</v>
      </c>
      <c r="J401" s="29">
        <v>800</v>
      </c>
      <c r="K401" s="29">
        <v>198</v>
      </c>
      <c r="L401" s="31">
        <v>0.7</v>
      </c>
      <c r="M401" s="31">
        <v>10.23</v>
      </c>
      <c r="N401" s="32">
        <v>0.39600000000000002</v>
      </c>
      <c r="O401" s="9">
        <v>1.2503333333333333</v>
      </c>
      <c r="P401" s="11">
        <v>4.8399999999999999E-2</v>
      </c>
      <c r="Q401" s="25"/>
      <c r="R401" s="24"/>
    </row>
    <row r="402" spans="1:24" x14ac:dyDescent="0.25">
      <c r="A402" s="28" t="s">
        <v>23</v>
      </c>
      <c r="B402" s="29">
        <v>2015</v>
      </c>
      <c r="C402" s="34">
        <v>42258</v>
      </c>
      <c r="D402" s="29">
        <v>1834</v>
      </c>
      <c r="E402" s="29">
        <v>5293</v>
      </c>
      <c r="F402" s="28" t="s">
        <v>20</v>
      </c>
      <c r="G402" s="28" t="s">
        <v>42</v>
      </c>
      <c r="H402" s="28" t="s">
        <v>18</v>
      </c>
      <c r="I402" s="29">
        <v>2015</v>
      </c>
      <c r="J402" s="29">
        <v>800</v>
      </c>
      <c r="K402" s="29">
        <v>210</v>
      </c>
      <c r="L402" s="31">
        <v>0.7</v>
      </c>
      <c r="M402" s="31">
        <v>0.26</v>
      </c>
      <c r="N402" s="32">
        <v>8.0000000000000002E-3</v>
      </c>
      <c r="O402" s="9">
        <v>3.3703703703703701E-2</v>
      </c>
      <c r="P402" s="11">
        <v>1.0370370370370371E-3</v>
      </c>
      <c r="Q402" s="25">
        <f>O401-O402</f>
        <v>1.2166296296296295</v>
      </c>
      <c r="R402" s="24">
        <f>P401-P402</f>
        <v>4.7362962962962961E-2</v>
      </c>
      <c r="S402" s="38">
        <f>Q402/365</f>
        <v>3.3332318619989851E-3</v>
      </c>
      <c r="T402" s="38">
        <f>R402/365</f>
        <v>1.2976154236428209E-4</v>
      </c>
      <c r="U402" s="38">
        <f>T402*0.92</f>
        <v>1.1938061897513952E-4</v>
      </c>
      <c r="V402" s="25">
        <f>LOOKUP(H402,'Load Factor Adjustment'!$A$40:$A$46,'Load Factor Adjustment'!$D$40:$D$46)</f>
        <v>0.68571428571428572</v>
      </c>
      <c r="W402" s="38">
        <f>S402*V402</f>
        <v>2.2856447053707326E-3</v>
      </c>
      <c r="X402" s="38">
        <f>U402*V402</f>
        <v>8.1860995868667105E-5</v>
      </c>
    </row>
    <row r="403" spans="1:24" x14ac:dyDescent="0.25">
      <c r="A403" s="28" t="s">
        <v>28</v>
      </c>
      <c r="B403" s="29">
        <v>2014</v>
      </c>
      <c r="C403" s="34">
        <v>42261</v>
      </c>
      <c r="D403" s="29">
        <v>1805</v>
      </c>
      <c r="E403" s="29">
        <v>5248</v>
      </c>
      <c r="F403" s="28" t="s">
        <v>17</v>
      </c>
      <c r="G403" s="28" t="s">
        <v>19</v>
      </c>
      <c r="H403" s="28" t="s">
        <v>18</v>
      </c>
      <c r="I403" s="29">
        <v>1978</v>
      </c>
      <c r="J403" s="29">
        <v>285</v>
      </c>
      <c r="K403" s="29">
        <v>67</v>
      </c>
      <c r="L403" s="31">
        <v>0.7</v>
      </c>
      <c r="M403" s="31">
        <v>12.09</v>
      </c>
      <c r="N403" s="32">
        <v>0.60499999999999998</v>
      </c>
      <c r="O403" s="9">
        <v>0.17813159722222224</v>
      </c>
      <c r="P403" s="11">
        <v>8.9139467592592569E-3</v>
      </c>
      <c r="Q403" s="25"/>
      <c r="R403" s="24"/>
    </row>
    <row r="404" spans="1:24" x14ac:dyDescent="0.25">
      <c r="A404" s="28" t="s">
        <v>28</v>
      </c>
      <c r="B404" s="29">
        <v>2014</v>
      </c>
      <c r="C404" s="34">
        <v>42261</v>
      </c>
      <c r="D404" s="29">
        <v>1805</v>
      </c>
      <c r="E404" s="29">
        <v>5247</v>
      </c>
      <c r="F404" s="28" t="s">
        <v>17</v>
      </c>
      <c r="G404" s="28" t="s">
        <v>19</v>
      </c>
      <c r="H404" s="28" t="s">
        <v>18</v>
      </c>
      <c r="I404" s="29">
        <v>1971</v>
      </c>
      <c r="J404" s="29">
        <v>285</v>
      </c>
      <c r="K404" s="29">
        <v>75</v>
      </c>
      <c r="L404" s="31">
        <v>0.7</v>
      </c>
      <c r="M404" s="31">
        <v>12.09</v>
      </c>
      <c r="N404" s="32">
        <v>0.60499999999999998</v>
      </c>
      <c r="O404" s="9">
        <v>0.19940104166666667</v>
      </c>
      <c r="P404" s="11">
        <v>9.9782986111111097E-3</v>
      </c>
      <c r="Q404" s="25"/>
      <c r="R404" s="24"/>
    </row>
    <row r="405" spans="1:24" x14ac:dyDescent="0.25">
      <c r="A405" s="28" t="s">
        <v>28</v>
      </c>
      <c r="B405" s="29">
        <v>2014</v>
      </c>
      <c r="C405" s="34">
        <v>42261</v>
      </c>
      <c r="D405" s="29">
        <v>1805</v>
      </c>
      <c r="E405" s="29">
        <v>5249</v>
      </c>
      <c r="F405" s="28" t="s">
        <v>20</v>
      </c>
      <c r="G405" s="28" t="s">
        <v>33</v>
      </c>
      <c r="H405" s="28" t="s">
        <v>18</v>
      </c>
      <c r="I405" s="29">
        <v>2014</v>
      </c>
      <c r="J405" s="29">
        <v>570</v>
      </c>
      <c r="K405" s="29">
        <v>75</v>
      </c>
      <c r="L405" s="31">
        <v>0.7</v>
      </c>
      <c r="M405" s="31">
        <v>2.14</v>
      </c>
      <c r="N405" s="32">
        <v>8.0000000000000002E-3</v>
      </c>
      <c r="O405" s="9">
        <v>7.059027777777778E-2</v>
      </c>
      <c r="P405" s="11">
        <v>2.6388888888888892E-4</v>
      </c>
      <c r="Q405" s="25">
        <f>O403+O404-O405</f>
        <v>0.30694236111111112</v>
      </c>
      <c r="R405" s="24">
        <f>P403+P404-P405</f>
        <v>1.8628356481481478E-2</v>
      </c>
      <c r="S405" s="38">
        <f>Q405/365</f>
        <v>8.4093797564687974E-4</v>
      </c>
      <c r="T405" s="38">
        <f>R405/365</f>
        <v>5.1036593099949257E-5</v>
      </c>
      <c r="U405" s="38">
        <f>T405*0.92</f>
        <v>4.6953665651953319E-5</v>
      </c>
      <c r="V405" s="25">
        <f>LOOKUP(H405,'Load Factor Adjustment'!$A$40:$A$46,'Load Factor Adjustment'!$D$40:$D$46)</f>
        <v>0.68571428571428572</v>
      </c>
      <c r="W405" s="38">
        <f>S405*V405</f>
        <v>5.7664318330071754E-4</v>
      </c>
      <c r="X405" s="38">
        <f>U405*V405</f>
        <v>3.2196799304196562E-5</v>
      </c>
    </row>
    <row r="406" spans="1:24" x14ac:dyDescent="0.25">
      <c r="A406" s="28" t="s">
        <v>16</v>
      </c>
      <c r="B406" s="29">
        <v>2014</v>
      </c>
      <c r="C406" s="34">
        <v>42261</v>
      </c>
      <c r="D406" s="29">
        <v>1934</v>
      </c>
      <c r="E406" s="29">
        <v>5374</v>
      </c>
      <c r="F406" s="28" t="s">
        <v>17</v>
      </c>
      <c r="G406" s="28" t="s">
        <v>19</v>
      </c>
      <c r="H406" s="28" t="s">
        <v>18</v>
      </c>
      <c r="I406" s="29">
        <v>1981</v>
      </c>
      <c r="J406" s="29">
        <v>1500</v>
      </c>
      <c r="K406" s="29">
        <v>156</v>
      </c>
      <c r="L406" s="31">
        <v>0.7</v>
      </c>
      <c r="M406" s="31">
        <v>10.23</v>
      </c>
      <c r="N406" s="32">
        <v>0.39600000000000002</v>
      </c>
      <c r="O406" s="9">
        <v>1.8470833333333334</v>
      </c>
      <c r="P406" s="11">
        <v>7.1499999999999994E-2</v>
      </c>
      <c r="Q406" s="25"/>
      <c r="R406" s="24"/>
    </row>
    <row r="407" spans="1:24" x14ac:dyDescent="0.25">
      <c r="A407" s="28" t="s">
        <v>16</v>
      </c>
      <c r="B407" s="29">
        <v>2014</v>
      </c>
      <c r="C407" s="34">
        <v>42261</v>
      </c>
      <c r="D407" s="29">
        <v>1934</v>
      </c>
      <c r="E407" s="29">
        <v>5375</v>
      </c>
      <c r="F407" s="28" t="s">
        <v>20</v>
      </c>
      <c r="G407" s="28" t="s">
        <v>42</v>
      </c>
      <c r="H407" s="28" t="s">
        <v>18</v>
      </c>
      <c r="I407" s="29">
        <v>2014</v>
      </c>
      <c r="J407" s="29">
        <v>1500</v>
      </c>
      <c r="K407" s="29">
        <v>165</v>
      </c>
      <c r="L407" s="31">
        <v>0.7</v>
      </c>
      <c r="M407" s="31">
        <v>0.26</v>
      </c>
      <c r="N407" s="32">
        <v>8.0000000000000002E-3</v>
      </c>
      <c r="O407" s="9">
        <v>4.9652777777777775E-2</v>
      </c>
      <c r="P407" s="11">
        <v>1.5277777777777779E-3</v>
      </c>
      <c r="Q407" s="25">
        <f>O406-O407</f>
        <v>1.7974305555555556</v>
      </c>
      <c r="R407" s="24">
        <f>P406-P407</f>
        <v>6.9972222222222213E-2</v>
      </c>
      <c r="S407" s="38">
        <f>Q407/365</f>
        <v>4.9244672754946732E-3</v>
      </c>
      <c r="T407" s="38">
        <f>R407/365</f>
        <v>1.9170471841704716E-4</v>
      </c>
      <c r="U407" s="38">
        <f>T407*0.92</f>
        <v>1.763683409436834E-4</v>
      </c>
      <c r="V407" s="25">
        <f>LOOKUP(H407,'Load Factor Adjustment'!$A$40:$A$46,'Load Factor Adjustment'!$D$40:$D$46)</f>
        <v>0.68571428571428572</v>
      </c>
      <c r="W407" s="38">
        <f>S407*V407</f>
        <v>3.3767775603392044E-3</v>
      </c>
      <c r="X407" s="38">
        <f>U407*V407</f>
        <v>1.2093829093281148E-4</v>
      </c>
    </row>
    <row r="408" spans="1:24" x14ac:dyDescent="0.25">
      <c r="A408" s="28" t="s">
        <v>23</v>
      </c>
      <c r="B408" s="29">
        <v>2015</v>
      </c>
      <c r="C408" s="34">
        <v>42262</v>
      </c>
      <c r="D408" s="29">
        <v>1828</v>
      </c>
      <c r="E408" s="29">
        <v>5304</v>
      </c>
      <c r="F408" s="28" t="s">
        <v>17</v>
      </c>
      <c r="G408" s="28" t="s">
        <v>19</v>
      </c>
      <c r="H408" s="28" t="s">
        <v>18</v>
      </c>
      <c r="I408" s="29">
        <v>1985</v>
      </c>
      <c r="J408" s="29">
        <v>1000</v>
      </c>
      <c r="K408" s="29">
        <v>81</v>
      </c>
      <c r="L408" s="31">
        <v>0.7</v>
      </c>
      <c r="M408" s="31">
        <v>12.09</v>
      </c>
      <c r="N408" s="32">
        <v>0.60499999999999998</v>
      </c>
      <c r="O408" s="9">
        <v>0.75562499999999999</v>
      </c>
      <c r="P408" s="11">
        <v>3.7812499999999999E-2</v>
      </c>
      <c r="Q408" s="25"/>
      <c r="R408" s="24"/>
    </row>
    <row r="409" spans="1:24" x14ac:dyDescent="0.25">
      <c r="A409" s="28" t="s">
        <v>23</v>
      </c>
      <c r="B409" s="29">
        <v>2015</v>
      </c>
      <c r="C409" s="34">
        <v>42262</v>
      </c>
      <c r="D409" s="29">
        <v>1828</v>
      </c>
      <c r="E409" s="29">
        <v>5305</v>
      </c>
      <c r="F409" s="28" t="s">
        <v>20</v>
      </c>
      <c r="G409" s="28" t="s">
        <v>21</v>
      </c>
      <c r="H409" s="28" t="s">
        <v>18</v>
      </c>
      <c r="I409" s="29">
        <v>2014</v>
      </c>
      <c r="J409" s="29">
        <v>1000</v>
      </c>
      <c r="K409" s="29">
        <v>99</v>
      </c>
      <c r="L409" s="31">
        <v>0.7</v>
      </c>
      <c r="M409" s="31">
        <v>2.74</v>
      </c>
      <c r="N409" s="32">
        <v>0.192</v>
      </c>
      <c r="O409" s="9">
        <v>0.20930555555555555</v>
      </c>
      <c r="P409" s="11">
        <v>1.4666666666666665E-2</v>
      </c>
      <c r="Q409" s="25">
        <f>O408-O409</f>
        <v>0.54631944444444447</v>
      </c>
      <c r="R409" s="24">
        <f>P408-P409</f>
        <v>2.3145833333333334E-2</v>
      </c>
      <c r="S409" s="38">
        <f>Q409/365</f>
        <v>1.4967656012176561E-3</v>
      </c>
      <c r="T409" s="38">
        <f>R409/365</f>
        <v>6.3413242009132417E-5</v>
      </c>
      <c r="U409" s="38">
        <f>T409*0.92</f>
        <v>5.8340182648401829E-5</v>
      </c>
      <c r="V409" s="25">
        <f>LOOKUP(H409,'Load Factor Adjustment'!$A$40:$A$46,'Load Factor Adjustment'!$D$40:$D$46)</f>
        <v>0.68571428571428572</v>
      </c>
      <c r="W409" s="38">
        <f>S409*V409</f>
        <v>1.0263535551206784E-3</v>
      </c>
      <c r="X409" s="38">
        <f>U409*V409</f>
        <v>4.0004696673189825E-5</v>
      </c>
    </row>
    <row r="410" spans="1:24" x14ac:dyDescent="0.25">
      <c r="A410" s="28" t="s">
        <v>16</v>
      </c>
      <c r="B410" s="29">
        <v>2014</v>
      </c>
      <c r="C410" s="34">
        <v>42262</v>
      </c>
      <c r="D410" s="29">
        <v>1903</v>
      </c>
      <c r="E410" s="29">
        <v>5460</v>
      </c>
      <c r="F410" s="28" t="s">
        <v>17</v>
      </c>
      <c r="G410" s="28" t="s">
        <v>32</v>
      </c>
      <c r="H410" s="28" t="s">
        <v>18</v>
      </c>
      <c r="I410" s="29">
        <v>1998</v>
      </c>
      <c r="J410" s="29">
        <v>2000</v>
      </c>
      <c r="K410" s="29">
        <v>121</v>
      </c>
      <c r="L410" s="31">
        <v>0.7</v>
      </c>
      <c r="M410" s="31">
        <v>6.54</v>
      </c>
      <c r="N410" s="32">
        <v>0.27400000000000002</v>
      </c>
      <c r="O410" s="9">
        <v>1.2212037037037038</v>
      </c>
      <c r="P410" s="11">
        <v>5.116358024691358E-2</v>
      </c>
      <c r="Q410" s="25"/>
      <c r="R410" s="24"/>
    </row>
    <row r="411" spans="1:24" x14ac:dyDescent="0.25">
      <c r="A411" s="28" t="s">
        <v>16</v>
      </c>
      <c r="B411" s="29">
        <v>2014</v>
      </c>
      <c r="C411" s="34">
        <v>42262</v>
      </c>
      <c r="D411" s="29">
        <v>1903</v>
      </c>
      <c r="E411" s="29">
        <v>5461</v>
      </c>
      <c r="F411" s="28" t="s">
        <v>20</v>
      </c>
      <c r="G411" s="28" t="s">
        <v>21</v>
      </c>
      <c r="H411" s="28" t="s">
        <v>18</v>
      </c>
      <c r="I411" s="29">
        <v>2015</v>
      </c>
      <c r="J411" s="29">
        <v>2000</v>
      </c>
      <c r="K411" s="29">
        <v>101</v>
      </c>
      <c r="L411" s="31">
        <v>0.7</v>
      </c>
      <c r="M411" s="31">
        <v>2.3199999999999998</v>
      </c>
      <c r="N411" s="32">
        <v>0.112</v>
      </c>
      <c r="O411" s="9">
        <v>0.36160493827160495</v>
      </c>
      <c r="P411" s="11">
        <v>1.745679012345679E-2</v>
      </c>
      <c r="Q411" s="25">
        <f>O410-O411</f>
        <v>0.8595987654320989</v>
      </c>
      <c r="R411" s="24">
        <f>P410-P411</f>
        <v>3.3706790123456787E-2</v>
      </c>
      <c r="S411" s="38">
        <f>Q411/365</f>
        <v>2.3550651107728739E-3</v>
      </c>
      <c r="T411" s="38">
        <f>R411/365</f>
        <v>9.2347370201251465E-5</v>
      </c>
      <c r="U411" s="38">
        <f>T411*0.92</f>
        <v>8.495958058515135E-5</v>
      </c>
      <c r="V411" s="25">
        <f>LOOKUP(H411,'Load Factor Adjustment'!$A$40:$A$46,'Load Factor Adjustment'!$D$40:$D$46)</f>
        <v>0.68571428571428572</v>
      </c>
      <c r="W411" s="38">
        <f>S411*V411</f>
        <v>1.6149017902442563E-3</v>
      </c>
      <c r="X411" s="38">
        <f>U411*V411</f>
        <v>5.8257998115532358E-5</v>
      </c>
    </row>
    <row r="412" spans="1:24" x14ac:dyDescent="0.25">
      <c r="A412" s="28" t="s">
        <v>16</v>
      </c>
      <c r="B412" s="29">
        <v>2014</v>
      </c>
      <c r="C412" s="34">
        <v>42262</v>
      </c>
      <c r="D412" s="29">
        <v>1904</v>
      </c>
      <c r="E412" s="29">
        <v>5462</v>
      </c>
      <c r="F412" s="28" t="s">
        <v>17</v>
      </c>
      <c r="G412" s="28" t="s">
        <v>19</v>
      </c>
      <c r="H412" s="28" t="s">
        <v>18</v>
      </c>
      <c r="I412" s="29">
        <v>1973</v>
      </c>
      <c r="J412" s="29">
        <v>2000</v>
      </c>
      <c r="K412" s="29">
        <v>116</v>
      </c>
      <c r="L412" s="31">
        <v>0.7</v>
      </c>
      <c r="M412" s="31">
        <v>12.09</v>
      </c>
      <c r="N412" s="32">
        <v>0.60499999999999998</v>
      </c>
      <c r="O412" s="9">
        <v>2.1642592592592589</v>
      </c>
      <c r="P412" s="11">
        <v>0.10830246913580246</v>
      </c>
      <c r="Q412" s="25"/>
      <c r="R412" s="24"/>
    </row>
    <row r="413" spans="1:24" x14ac:dyDescent="0.25">
      <c r="A413" s="28" t="s">
        <v>16</v>
      </c>
      <c r="B413" s="29">
        <v>2014</v>
      </c>
      <c r="C413" s="34">
        <v>42262</v>
      </c>
      <c r="D413" s="29">
        <v>1904</v>
      </c>
      <c r="E413" s="29">
        <v>5463</v>
      </c>
      <c r="F413" s="28" t="s">
        <v>20</v>
      </c>
      <c r="G413" s="28" t="s">
        <v>21</v>
      </c>
      <c r="H413" s="28" t="s">
        <v>18</v>
      </c>
      <c r="I413" s="29">
        <v>2015</v>
      </c>
      <c r="J413" s="29">
        <v>2000</v>
      </c>
      <c r="K413" s="29">
        <v>101</v>
      </c>
      <c r="L413" s="31">
        <v>0.7</v>
      </c>
      <c r="M413" s="31">
        <v>2.3199999999999998</v>
      </c>
      <c r="N413" s="32">
        <v>0.112</v>
      </c>
      <c r="O413" s="9">
        <v>0.36160493827160495</v>
      </c>
      <c r="P413" s="11">
        <v>1.745679012345679E-2</v>
      </c>
      <c r="Q413" s="25">
        <f>O412-O413</f>
        <v>1.802654320987654</v>
      </c>
      <c r="R413" s="24">
        <f>P412-P413</f>
        <v>9.0845679012345679E-2</v>
      </c>
      <c r="S413" s="38">
        <f>Q413/365</f>
        <v>4.9387789616100108E-3</v>
      </c>
      <c r="T413" s="38">
        <f>R413/365</f>
        <v>2.4889227126670047E-4</v>
      </c>
      <c r="U413" s="38">
        <f>T413*0.92</f>
        <v>2.2898088956536445E-4</v>
      </c>
      <c r="V413" s="25">
        <f>LOOKUP(H413,'Load Factor Adjustment'!$A$40:$A$46,'Load Factor Adjustment'!$D$40:$D$46)</f>
        <v>0.68571428571428572</v>
      </c>
      <c r="W413" s="38">
        <f>S413*V413</f>
        <v>3.3865912879611501E-3</v>
      </c>
      <c r="X413" s="38">
        <f>U413*V413</f>
        <v>1.5701546713053563E-4</v>
      </c>
    </row>
    <row r="414" spans="1:24" x14ac:dyDescent="0.25">
      <c r="A414" s="28" t="s">
        <v>25</v>
      </c>
      <c r="B414" s="29">
        <v>2014</v>
      </c>
      <c r="C414" s="34">
        <v>42264</v>
      </c>
      <c r="D414" s="29">
        <v>1959</v>
      </c>
      <c r="E414" s="29">
        <v>5512</v>
      </c>
      <c r="F414" s="28" t="s">
        <v>17</v>
      </c>
      <c r="G414" s="28" t="s">
        <v>19</v>
      </c>
      <c r="H414" s="28" t="s">
        <v>18</v>
      </c>
      <c r="I414" s="29">
        <v>1989</v>
      </c>
      <c r="J414" s="29">
        <v>1500</v>
      </c>
      <c r="K414" s="29">
        <v>300</v>
      </c>
      <c r="L414" s="31">
        <v>0.7</v>
      </c>
      <c r="M414" s="31">
        <v>7.6</v>
      </c>
      <c r="N414" s="32">
        <v>0.27400000000000002</v>
      </c>
      <c r="O414" s="9">
        <v>2.6388888888888888</v>
      </c>
      <c r="P414" s="11">
        <v>9.5138888888888884E-2</v>
      </c>
      <c r="Q414" s="25"/>
      <c r="R414" s="24"/>
    </row>
    <row r="415" spans="1:24" x14ac:dyDescent="0.25">
      <c r="A415" s="28" t="s">
        <v>25</v>
      </c>
      <c r="B415" s="29">
        <v>2014</v>
      </c>
      <c r="C415" s="34">
        <v>42264</v>
      </c>
      <c r="D415" s="29">
        <v>1959</v>
      </c>
      <c r="E415" s="29">
        <v>5513</v>
      </c>
      <c r="F415" s="28" t="s">
        <v>20</v>
      </c>
      <c r="G415" s="28" t="s">
        <v>33</v>
      </c>
      <c r="H415" s="28" t="s">
        <v>18</v>
      </c>
      <c r="I415" s="29">
        <v>2013</v>
      </c>
      <c r="J415" s="29">
        <v>1500</v>
      </c>
      <c r="K415" s="29">
        <v>350</v>
      </c>
      <c r="L415" s="31">
        <v>0.7</v>
      </c>
      <c r="M415" s="31">
        <v>1.29</v>
      </c>
      <c r="N415" s="32">
        <v>8.0000000000000002E-3</v>
      </c>
      <c r="O415" s="9">
        <v>0.52256944444444442</v>
      </c>
      <c r="P415" s="11">
        <v>3.2407407407407406E-3</v>
      </c>
      <c r="Q415" s="25">
        <f>O414-O415</f>
        <v>2.1163194444444446</v>
      </c>
      <c r="R415" s="24">
        <f>P414-P415</f>
        <v>9.1898148148148145E-2</v>
      </c>
      <c r="S415" s="38">
        <f>Q415/365</f>
        <v>5.798135464231355E-3</v>
      </c>
      <c r="T415" s="38">
        <f>R415/365</f>
        <v>2.5177574835109082E-4</v>
      </c>
      <c r="U415" s="38">
        <f>T415*0.92</f>
        <v>2.3163368848300357E-4</v>
      </c>
      <c r="V415" s="25">
        <f>LOOKUP(H415,'Load Factor Adjustment'!$A$40:$A$46,'Load Factor Adjustment'!$D$40:$D$46)</f>
        <v>0.68571428571428572</v>
      </c>
      <c r="W415" s="38">
        <f>S415*V415</f>
        <v>3.9758643183300723E-3</v>
      </c>
      <c r="X415" s="38">
        <f>U415*V415</f>
        <v>1.5883452924548815E-4</v>
      </c>
    </row>
    <row r="416" spans="1:24" x14ac:dyDescent="0.25">
      <c r="A416" s="28" t="s">
        <v>28</v>
      </c>
      <c r="B416" s="29">
        <v>2014</v>
      </c>
      <c r="C416" s="34">
        <v>42265</v>
      </c>
      <c r="D416" s="29">
        <v>1802</v>
      </c>
      <c r="E416" s="29">
        <v>5254</v>
      </c>
      <c r="F416" s="28" t="s">
        <v>17</v>
      </c>
      <c r="G416" s="28" t="s">
        <v>32</v>
      </c>
      <c r="H416" s="28" t="s">
        <v>18</v>
      </c>
      <c r="I416" s="29">
        <v>1999</v>
      </c>
      <c r="J416" s="29">
        <v>2000</v>
      </c>
      <c r="K416" s="29">
        <v>110</v>
      </c>
      <c r="L416" s="31">
        <v>0.7</v>
      </c>
      <c r="M416" s="31">
        <v>6.54</v>
      </c>
      <c r="N416" s="32">
        <v>0.27400000000000002</v>
      </c>
      <c r="O416" s="9">
        <v>1.1101851851851852</v>
      </c>
      <c r="P416" s="11">
        <v>4.6512345679012343E-2</v>
      </c>
      <c r="Q416" s="25"/>
      <c r="R416" s="24"/>
    </row>
    <row r="417" spans="1:24" x14ac:dyDescent="0.25">
      <c r="A417" s="28" t="s">
        <v>28</v>
      </c>
      <c r="B417" s="29">
        <v>2014</v>
      </c>
      <c r="C417" s="34">
        <v>42265</v>
      </c>
      <c r="D417" s="29">
        <v>1802</v>
      </c>
      <c r="E417" s="29">
        <v>5255</v>
      </c>
      <c r="F417" s="28" t="s">
        <v>20</v>
      </c>
      <c r="G417" s="28" t="s">
        <v>33</v>
      </c>
      <c r="H417" s="28" t="s">
        <v>18</v>
      </c>
      <c r="I417" s="29">
        <v>2013</v>
      </c>
      <c r="J417" s="29">
        <v>2000</v>
      </c>
      <c r="K417" s="29">
        <v>135</v>
      </c>
      <c r="L417" s="31">
        <v>0.7</v>
      </c>
      <c r="M417" s="31">
        <v>2.15</v>
      </c>
      <c r="N417" s="32">
        <v>8.0000000000000002E-3</v>
      </c>
      <c r="O417" s="9">
        <v>0.44791666666666669</v>
      </c>
      <c r="P417" s="11">
        <v>1.6666666666666668E-3</v>
      </c>
      <c r="Q417" s="25">
        <f>O416-O417</f>
        <v>0.66226851851851842</v>
      </c>
      <c r="R417" s="24">
        <f>P416-P417</f>
        <v>4.4845679012345679E-2</v>
      </c>
      <c r="S417" s="38">
        <f>Q417/365</f>
        <v>1.8144342973110093E-3</v>
      </c>
      <c r="T417" s="38">
        <f>R417/365</f>
        <v>1.2286487400642651E-4</v>
      </c>
      <c r="U417" s="38">
        <f>T417*0.92</f>
        <v>1.1303568408591239E-4</v>
      </c>
      <c r="V417" s="25">
        <f>LOOKUP(H417,'Load Factor Adjustment'!$A$40:$A$46,'Load Factor Adjustment'!$D$40:$D$46)</f>
        <v>0.68571428571428572</v>
      </c>
      <c r="W417" s="38">
        <f>S417*V417</f>
        <v>1.2441835181561207E-3</v>
      </c>
      <c r="X417" s="38">
        <f>U417*V417</f>
        <v>7.7510183373197074E-5</v>
      </c>
    </row>
    <row r="418" spans="1:24" x14ac:dyDescent="0.25">
      <c r="A418" s="28" t="s">
        <v>29</v>
      </c>
      <c r="B418" s="29">
        <v>2015</v>
      </c>
      <c r="C418" s="34">
        <v>42268</v>
      </c>
      <c r="D418" s="29">
        <v>1785</v>
      </c>
      <c r="E418" s="29">
        <v>5404</v>
      </c>
      <c r="F418" s="28" t="s">
        <v>17</v>
      </c>
      <c r="G418" s="28" t="s">
        <v>19</v>
      </c>
      <c r="H418" s="28" t="s">
        <v>18</v>
      </c>
      <c r="I418" s="29">
        <v>1975</v>
      </c>
      <c r="J418" s="29">
        <v>1000</v>
      </c>
      <c r="K418" s="29">
        <v>139</v>
      </c>
      <c r="L418" s="31">
        <v>0.7</v>
      </c>
      <c r="M418" s="31">
        <v>11.16</v>
      </c>
      <c r="N418" s="32">
        <v>0.39600000000000002</v>
      </c>
      <c r="O418" s="9">
        <v>1.1969444444444444</v>
      </c>
      <c r="P418" s="11">
        <v>4.2472222222222217E-2</v>
      </c>
      <c r="Q418" s="25"/>
      <c r="R418" s="24"/>
    </row>
    <row r="419" spans="1:24" x14ac:dyDescent="0.25">
      <c r="A419" s="28" t="s">
        <v>29</v>
      </c>
      <c r="B419" s="29">
        <v>2015</v>
      </c>
      <c r="C419" s="34">
        <v>42268</v>
      </c>
      <c r="D419" s="29">
        <v>1785</v>
      </c>
      <c r="E419" s="29">
        <v>5405</v>
      </c>
      <c r="F419" s="28" t="s">
        <v>20</v>
      </c>
      <c r="G419" s="28" t="s">
        <v>33</v>
      </c>
      <c r="H419" s="28" t="s">
        <v>18</v>
      </c>
      <c r="I419" s="29">
        <v>2014</v>
      </c>
      <c r="J419" s="29">
        <v>1000</v>
      </c>
      <c r="K419" s="29">
        <v>115</v>
      </c>
      <c r="L419" s="31">
        <v>0.7</v>
      </c>
      <c r="M419" s="31">
        <v>2.15</v>
      </c>
      <c r="N419" s="32">
        <v>8.0000000000000002E-3</v>
      </c>
      <c r="O419" s="9">
        <v>0.19077932098765432</v>
      </c>
      <c r="P419" s="11">
        <v>7.0987654320987651E-4</v>
      </c>
      <c r="Q419" s="25">
        <f>O418-O419</f>
        <v>1.0061651234567901</v>
      </c>
      <c r="R419" s="24">
        <f>P418-P419</f>
        <v>4.1762345679012339E-2</v>
      </c>
      <c r="S419" s="38">
        <f>Q419/365</f>
        <v>2.7566167765939453E-3</v>
      </c>
      <c r="T419" s="38">
        <f>R419/365</f>
        <v>1.1441738542195161E-4</v>
      </c>
      <c r="U419" s="38">
        <f>T419*0.92</f>
        <v>1.0526399458819549E-4</v>
      </c>
      <c r="V419" s="25">
        <f>LOOKUP(H419,'Load Factor Adjustment'!$A$40:$A$46,'Load Factor Adjustment'!$D$40:$D$46)</f>
        <v>0.68571428571428572</v>
      </c>
      <c r="W419" s="38">
        <f>S419*V419</f>
        <v>1.8902515039501339E-3</v>
      </c>
      <c r="X419" s="38">
        <f>U419*V419</f>
        <v>7.218102486047691E-5</v>
      </c>
    </row>
    <row r="420" spans="1:24" x14ac:dyDescent="0.25">
      <c r="A420" s="28" t="s">
        <v>29</v>
      </c>
      <c r="B420" s="29">
        <v>2015</v>
      </c>
      <c r="C420" s="34">
        <v>42268</v>
      </c>
      <c r="D420" s="29">
        <v>1786</v>
      </c>
      <c r="E420" s="29">
        <v>5401</v>
      </c>
      <c r="F420" s="28" t="s">
        <v>17</v>
      </c>
      <c r="G420" s="28" t="s">
        <v>19</v>
      </c>
      <c r="H420" s="28" t="s">
        <v>55</v>
      </c>
      <c r="I420" s="29">
        <v>1993</v>
      </c>
      <c r="J420" s="29">
        <v>350</v>
      </c>
      <c r="K420" s="29">
        <v>75</v>
      </c>
      <c r="L420" s="29">
        <v>0.51</v>
      </c>
      <c r="M420" s="31">
        <v>8.14</v>
      </c>
      <c r="N420" s="32">
        <v>0.497</v>
      </c>
      <c r="O420" s="9">
        <v>0.12012152777777778</v>
      </c>
      <c r="P420" s="11">
        <v>7.3342013888888892E-3</v>
      </c>
      <c r="Q420" s="25"/>
      <c r="R420" s="24"/>
    </row>
    <row r="421" spans="1:24" x14ac:dyDescent="0.25">
      <c r="A421" s="28" t="s">
        <v>29</v>
      </c>
      <c r="B421" s="29">
        <v>2015</v>
      </c>
      <c r="C421" s="34">
        <v>42268</v>
      </c>
      <c r="D421" s="29">
        <v>1786</v>
      </c>
      <c r="E421" s="29">
        <v>5403</v>
      </c>
      <c r="F421" s="28" t="s">
        <v>20</v>
      </c>
      <c r="G421" s="28" t="s">
        <v>31</v>
      </c>
      <c r="H421" s="28" t="s">
        <v>55</v>
      </c>
      <c r="I421" s="29">
        <v>2012</v>
      </c>
      <c r="J421" s="29">
        <v>350</v>
      </c>
      <c r="K421" s="29">
        <v>74</v>
      </c>
      <c r="L421" s="29">
        <v>0.51</v>
      </c>
      <c r="M421" s="31">
        <v>2.74</v>
      </c>
      <c r="N421" s="32">
        <v>0.112</v>
      </c>
      <c r="O421" s="9">
        <v>3.9894907407407421E-2</v>
      </c>
      <c r="P421" s="11">
        <v>1.630740740740741E-3</v>
      </c>
      <c r="Q421" s="25">
        <f>O420-O421</f>
        <v>8.0226620370370358E-2</v>
      </c>
      <c r="R421" s="24">
        <f>P420-P421</f>
        <v>5.7034606481481485E-3</v>
      </c>
      <c r="S421" s="38">
        <f>Q421/365</f>
        <v>2.1979895991882289E-4</v>
      </c>
      <c r="T421" s="38">
        <f>R421/365</f>
        <v>1.562591958396753E-5</v>
      </c>
      <c r="U421" s="38">
        <f>T421*0.92</f>
        <v>1.4375846017250129E-5</v>
      </c>
      <c r="V421" s="25">
        <f>LOOKUP(H421,'Load Factor Adjustment'!$A$40:$A$46,'Load Factor Adjustment'!$D$40:$D$46)</f>
        <v>0.78431372549019607</v>
      </c>
      <c r="W421" s="38">
        <f>S421*V421</f>
        <v>1.7239134111280227E-4</v>
      </c>
      <c r="X421" s="38">
        <f>U421*V421</f>
        <v>1.1275173346862846E-5</v>
      </c>
    </row>
    <row r="422" spans="1:24" x14ac:dyDescent="0.25">
      <c r="A422" s="28" t="s">
        <v>16</v>
      </c>
      <c r="B422" s="29">
        <v>2014</v>
      </c>
      <c r="C422" s="34">
        <v>42276</v>
      </c>
      <c r="D422" s="29">
        <v>1951</v>
      </c>
      <c r="E422" s="29">
        <v>5217</v>
      </c>
      <c r="F422" s="28" t="s">
        <v>17</v>
      </c>
      <c r="G422" s="28" t="s">
        <v>19</v>
      </c>
      <c r="H422" s="28" t="s">
        <v>18</v>
      </c>
      <c r="I422" s="29">
        <v>1976</v>
      </c>
      <c r="J422" s="29">
        <v>400</v>
      </c>
      <c r="K422" s="29">
        <v>60</v>
      </c>
      <c r="L422" s="31">
        <v>0.7</v>
      </c>
      <c r="M422" s="31">
        <v>12.09</v>
      </c>
      <c r="N422" s="32">
        <v>0.60499999999999998</v>
      </c>
      <c r="O422" s="9">
        <v>0.22388888888888889</v>
      </c>
      <c r="P422" s="11">
        <v>1.1203703703703704E-2</v>
      </c>
      <c r="Q422" s="25"/>
      <c r="R422" s="24"/>
    </row>
    <row r="423" spans="1:24" x14ac:dyDescent="0.25">
      <c r="A423" s="28" t="s">
        <v>16</v>
      </c>
      <c r="B423" s="29">
        <v>2014</v>
      </c>
      <c r="C423" s="34">
        <v>42276</v>
      </c>
      <c r="D423" s="29">
        <v>1951</v>
      </c>
      <c r="E423" s="29">
        <v>5218</v>
      </c>
      <c r="F423" s="28" t="s">
        <v>20</v>
      </c>
      <c r="G423" s="28" t="s">
        <v>42</v>
      </c>
      <c r="H423" s="28" t="s">
        <v>18</v>
      </c>
      <c r="I423" s="29">
        <v>2013</v>
      </c>
      <c r="J423" s="29">
        <v>400</v>
      </c>
      <c r="K423" s="29">
        <v>71</v>
      </c>
      <c r="L423" s="31">
        <v>0.7</v>
      </c>
      <c r="M423" s="31">
        <v>2.74</v>
      </c>
      <c r="N423" s="32">
        <v>8.0000000000000002E-3</v>
      </c>
      <c r="O423" s="9">
        <v>6.0043209876543206E-2</v>
      </c>
      <c r="P423" s="11">
        <v>1.7530864197530863E-4</v>
      </c>
      <c r="Q423" s="25">
        <f>O422-O423</f>
        <v>0.16384567901234567</v>
      </c>
      <c r="R423" s="24">
        <f>P422-P423</f>
        <v>1.1028395061728395E-2</v>
      </c>
      <c r="S423" s="38">
        <f>Q423/365</f>
        <v>4.4889227126670045E-4</v>
      </c>
      <c r="T423" s="38">
        <f>R423/365</f>
        <v>3.02147809910367E-5</v>
      </c>
      <c r="U423" s="38">
        <f>T423*0.92</f>
        <v>2.7797598511753763E-5</v>
      </c>
      <c r="V423" s="25">
        <f>LOOKUP(H423,'Load Factor Adjustment'!$A$40:$A$46,'Load Factor Adjustment'!$D$40:$D$46)</f>
        <v>0.68571428571428572</v>
      </c>
      <c r="W423" s="38">
        <f>S423*V423</f>
        <v>3.0781184315430886E-4</v>
      </c>
      <c r="X423" s="38">
        <f>U423*V423</f>
        <v>1.9061210408059725E-5</v>
      </c>
    </row>
    <row r="424" spans="1:24" x14ac:dyDescent="0.25">
      <c r="A424" s="28" t="s">
        <v>16</v>
      </c>
      <c r="B424" s="29">
        <v>2014</v>
      </c>
      <c r="C424" s="34">
        <v>42277</v>
      </c>
      <c r="D424" s="29">
        <v>1950</v>
      </c>
      <c r="E424" s="29">
        <v>5203</v>
      </c>
      <c r="F424" s="28" t="s">
        <v>17</v>
      </c>
      <c r="G424" s="28" t="s">
        <v>19</v>
      </c>
      <c r="H424" s="28" t="s">
        <v>18</v>
      </c>
      <c r="I424" s="29">
        <v>1996</v>
      </c>
      <c r="J424" s="29">
        <v>1000</v>
      </c>
      <c r="K424" s="29">
        <v>69</v>
      </c>
      <c r="L424" s="31">
        <v>0.7</v>
      </c>
      <c r="M424" s="31">
        <v>8.14</v>
      </c>
      <c r="N424" s="32">
        <v>0.497</v>
      </c>
      <c r="O424" s="9">
        <v>0.43337962962962967</v>
      </c>
      <c r="P424" s="11">
        <v>2.6460648148148146E-2</v>
      </c>
      <c r="Q424" s="25"/>
      <c r="R424" s="24"/>
    </row>
    <row r="425" spans="1:24" x14ac:dyDescent="0.25">
      <c r="A425" s="28" t="s">
        <v>16</v>
      </c>
      <c r="B425" s="29">
        <v>2014</v>
      </c>
      <c r="C425" s="34">
        <v>42277</v>
      </c>
      <c r="D425" s="29">
        <v>1950</v>
      </c>
      <c r="E425" s="29">
        <v>5204</v>
      </c>
      <c r="F425" s="28" t="s">
        <v>20</v>
      </c>
      <c r="G425" s="28" t="s">
        <v>42</v>
      </c>
      <c r="H425" s="28" t="s">
        <v>18</v>
      </c>
      <c r="I425" s="29">
        <v>2015</v>
      </c>
      <c r="J425" s="29">
        <v>1000</v>
      </c>
      <c r="K425" s="29">
        <v>86</v>
      </c>
      <c r="L425" s="31">
        <v>0.7</v>
      </c>
      <c r="M425" s="31">
        <v>2.74</v>
      </c>
      <c r="N425" s="32">
        <v>0.192</v>
      </c>
      <c r="O425" s="9">
        <v>0.18182098765432098</v>
      </c>
      <c r="P425" s="11">
        <v>1.274074074074074E-2</v>
      </c>
      <c r="Q425" s="25">
        <f>O424-O425</f>
        <v>0.25155864197530869</v>
      </c>
      <c r="R425" s="24">
        <f>P424-P425</f>
        <v>1.3719907407407406E-2</v>
      </c>
      <c r="S425" s="38">
        <f>Q425/365</f>
        <v>6.8920175883646216E-4</v>
      </c>
      <c r="T425" s="38">
        <f>R425/365</f>
        <v>3.758878741755454E-5</v>
      </c>
      <c r="U425" s="38">
        <f>T425*0.92</f>
        <v>3.458168442415018E-5</v>
      </c>
      <c r="V425" s="25">
        <f>LOOKUP(H425,'Load Factor Adjustment'!$A$40:$A$46,'Load Factor Adjustment'!$D$40:$D$46)</f>
        <v>0.68571428571428572</v>
      </c>
      <c r="W425" s="38">
        <f>S425*V425</f>
        <v>4.7259549177357404E-4</v>
      </c>
      <c r="X425" s="38">
        <f>U425*V425</f>
        <v>2.3713155033702982E-5</v>
      </c>
    </row>
    <row r="426" spans="1:24" x14ac:dyDescent="0.25">
      <c r="A426" s="28" t="s">
        <v>25</v>
      </c>
      <c r="B426" s="29">
        <v>2015</v>
      </c>
      <c r="C426" s="34">
        <v>42284</v>
      </c>
      <c r="D426" s="29">
        <v>1763</v>
      </c>
      <c r="E426" s="29">
        <v>5501</v>
      </c>
      <c r="F426" s="28" t="s">
        <v>17</v>
      </c>
      <c r="G426" s="28" t="s">
        <v>19</v>
      </c>
      <c r="H426" s="28" t="s">
        <v>18</v>
      </c>
      <c r="I426" s="29">
        <v>1988</v>
      </c>
      <c r="J426" s="29">
        <v>308</v>
      </c>
      <c r="K426" s="29">
        <v>75</v>
      </c>
      <c r="L426" s="31">
        <v>0.7</v>
      </c>
      <c r="M426" s="31">
        <v>8.14</v>
      </c>
      <c r="N426" s="32">
        <v>0.497</v>
      </c>
      <c r="O426" s="9">
        <v>0.14508796296296297</v>
      </c>
      <c r="P426" s="11">
        <v>8.8585648148148139E-3</v>
      </c>
      <c r="Q426" s="25"/>
      <c r="R426" s="24"/>
    </row>
    <row r="427" spans="1:24" x14ac:dyDescent="0.25">
      <c r="A427" s="28" t="s">
        <v>25</v>
      </c>
      <c r="B427" s="29">
        <v>2015</v>
      </c>
      <c r="C427" s="34">
        <v>42284</v>
      </c>
      <c r="D427" s="29">
        <v>1763</v>
      </c>
      <c r="E427" s="29">
        <v>5502</v>
      </c>
      <c r="F427" s="28" t="s">
        <v>20</v>
      </c>
      <c r="G427" s="28" t="s">
        <v>21</v>
      </c>
      <c r="H427" s="28" t="s">
        <v>18</v>
      </c>
      <c r="I427" s="29">
        <v>2015</v>
      </c>
      <c r="J427" s="29">
        <v>308</v>
      </c>
      <c r="K427" s="29">
        <v>101</v>
      </c>
      <c r="L427" s="31">
        <v>0.7</v>
      </c>
      <c r="M427" s="31">
        <v>2.3199999999999998</v>
      </c>
      <c r="N427" s="32">
        <v>0.112</v>
      </c>
      <c r="O427" s="9">
        <v>5.5687160493827152E-2</v>
      </c>
      <c r="P427" s="11">
        <v>2.6883456790123455E-3</v>
      </c>
      <c r="Q427" s="25">
        <f>O426-O427</f>
        <v>8.9400802469135815E-2</v>
      </c>
      <c r="R427" s="24">
        <f>P426-P427</f>
        <v>6.1702191358024685E-3</v>
      </c>
      <c r="S427" s="38">
        <f>Q427/365</f>
        <v>2.4493370539489264E-4</v>
      </c>
      <c r="T427" s="38">
        <f>R427/365</f>
        <v>1.6904709961102653E-5</v>
      </c>
      <c r="U427" s="38">
        <f>T427*0.92</f>
        <v>1.5552333164214441E-5</v>
      </c>
      <c r="V427" s="25">
        <f>LOOKUP(H427,'Load Factor Adjustment'!$A$40:$A$46,'Load Factor Adjustment'!$D$40:$D$46)</f>
        <v>0.68571428571428572</v>
      </c>
      <c r="W427" s="38">
        <f>S427*V427</f>
        <v>1.6795454084221211E-4</v>
      </c>
      <c r="X427" s="38">
        <f>U427*V427</f>
        <v>1.0664457026889903E-5</v>
      </c>
    </row>
    <row r="428" spans="1:24" x14ac:dyDescent="0.25">
      <c r="A428" s="28" t="s">
        <v>16</v>
      </c>
      <c r="B428" s="29">
        <v>2015</v>
      </c>
      <c r="C428" s="34">
        <v>42284</v>
      </c>
      <c r="D428" s="29">
        <v>1901</v>
      </c>
      <c r="E428" s="29">
        <v>5414</v>
      </c>
      <c r="F428" s="28" t="s">
        <v>17</v>
      </c>
      <c r="G428" s="28" t="s">
        <v>32</v>
      </c>
      <c r="H428" s="28" t="s">
        <v>18</v>
      </c>
      <c r="I428" s="29">
        <v>1997</v>
      </c>
      <c r="J428" s="29">
        <v>800</v>
      </c>
      <c r="K428" s="29">
        <v>120</v>
      </c>
      <c r="L428" s="31">
        <v>0.7</v>
      </c>
      <c r="M428" s="31">
        <v>6.54</v>
      </c>
      <c r="N428" s="32">
        <v>0.27400000000000002</v>
      </c>
      <c r="O428" s="9">
        <v>0.48444444444444446</v>
      </c>
      <c r="P428" s="11">
        <v>2.0296296296296298E-2</v>
      </c>
      <c r="Q428" s="25"/>
      <c r="R428" s="24"/>
    </row>
    <row r="429" spans="1:24" x14ac:dyDescent="0.25">
      <c r="A429" s="28" t="s">
        <v>16</v>
      </c>
      <c r="B429" s="29">
        <v>2015</v>
      </c>
      <c r="C429" s="34">
        <v>42284</v>
      </c>
      <c r="D429" s="29">
        <v>1901</v>
      </c>
      <c r="E429" s="29">
        <v>5415</v>
      </c>
      <c r="F429" s="28" t="s">
        <v>20</v>
      </c>
      <c r="G429" s="28" t="s">
        <v>33</v>
      </c>
      <c r="H429" s="28" t="s">
        <v>18</v>
      </c>
      <c r="I429" s="29">
        <v>2014</v>
      </c>
      <c r="J429" s="29">
        <v>800</v>
      </c>
      <c r="K429" s="29">
        <v>125</v>
      </c>
      <c r="L429" s="31">
        <v>0.7</v>
      </c>
      <c r="M429" s="31">
        <v>2.15</v>
      </c>
      <c r="N429" s="32">
        <v>8.0000000000000002E-3</v>
      </c>
      <c r="O429" s="9">
        <v>0.16589506172839505</v>
      </c>
      <c r="P429" s="11">
        <v>6.1728395061728394E-4</v>
      </c>
      <c r="Q429" s="25">
        <f>O428-O429</f>
        <v>0.31854938271604938</v>
      </c>
      <c r="R429" s="24">
        <f>P428-P429</f>
        <v>1.9679012345679016E-2</v>
      </c>
      <c r="S429" s="38">
        <f>Q429/365</f>
        <v>8.7273803483849143E-4</v>
      </c>
      <c r="T429" s="38">
        <f>R429/365</f>
        <v>5.3915102316928809E-5</v>
      </c>
      <c r="U429" s="38">
        <f>T429*0.92</f>
        <v>4.9601894131574507E-5</v>
      </c>
      <c r="V429" s="25">
        <f>LOOKUP(H429,'Load Factor Adjustment'!$A$40:$A$46,'Load Factor Adjustment'!$D$40:$D$46)</f>
        <v>0.68571428571428572</v>
      </c>
      <c r="W429" s="38">
        <f>S429*V429</f>
        <v>5.9844893817496557E-4</v>
      </c>
      <c r="X429" s="38">
        <f>U429*V429</f>
        <v>3.4012727404508235E-5</v>
      </c>
    </row>
    <row r="430" spans="1:24" x14ac:dyDescent="0.25">
      <c r="A430" s="28" t="s">
        <v>16</v>
      </c>
      <c r="B430" s="29">
        <v>2014</v>
      </c>
      <c r="C430" s="34">
        <v>42284</v>
      </c>
      <c r="D430" s="29">
        <v>1923</v>
      </c>
      <c r="E430" s="29">
        <v>5431</v>
      </c>
      <c r="F430" s="28" t="s">
        <v>17</v>
      </c>
      <c r="G430" s="28" t="s">
        <v>19</v>
      </c>
      <c r="H430" s="28" t="s">
        <v>18</v>
      </c>
      <c r="I430" s="29">
        <v>1978</v>
      </c>
      <c r="J430" s="29">
        <v>500</v>
      </c>
      <c r="K430" s="29">
        <v>80</v>
      </c>
      <c r="L430" s="31">
        <v>0.7</v>
      </c>
      <c r="M430" s="31">
        <v>12.09</v>
      </c>
      <c r="N430" s="32">
        <v>0.60499999999999998</v>
      </c>
      <c r="O430" s="9">
        <v>0.37314814814814817</v>
      </c>
      <c r="P430" s="11">
        <v>1.867283950617284E-2</v>
      </c>
      <c r="Q430" s="25"/>
      <c r="R430" s="24"/>
    </row>
    <row r="431" spans="1:24" x14ac:dyDescent="0.25">
      <c r="A431" s="28" t="s">
        <v>16</v>
      </c>
      <c r="B431" s="29">
        <v>2014</v>
      </c>
      <c r="C431" s="34">
        <v>42284</v>
      </c>
      <c r="D431" s="29">
        <v>1923</v>
      </c>
      <c r="E431" s="29">
        <v>5432</v>
      </c>
      <c r="F431" s="28" t="s">
        <v>20</v>
      </c>
      <c r="G431" s="28" t="s">
        <v>33</v>
      </c>
      <c r="H431" s="28" t="s">
        <v>18</v>
      </c>
      <c r="I431" s="29">
        <v>2014</v>
      </c>
      <c r="J431" s="29">
        <v>500</v>
      </c>
      <c r="K431" s="29">
        <v>99</v>
      </c>
      <c r="L431" s="31">
        <v>0.7</v>
      </c>
      <c r="M431" s="31">
        <v>2.14</v>
      </c>
      <c r="N431" s="32">
        <v>8.0000000000000002E-3</v>
      </c>
      <c r="O431" s="9">
        <v>8.1736111111111107E-2</v>
      </c>
      <c r="P431" s="11">
        <v>3.0555555555555555E-4</v>
      </c>
      <c r="Q431" s="25">
        <f>O430-O431</f>
        <v>0.29141203703703705</v>
      </c>
      <c r="R431" s="24">
        <f>P430-P431</f>
        <v>1.8367283950617284E-2</v>
      </c>
      <c r="S431" s="38">
        <f>Q431/365</f>
        <v>7.9838914256722478E-4</v>
      </c>
      <c r="T431" s="38">
        <f>R431/365</f>
        <v>5.0321325892102151E-5</v>
      </c>
      <c r="U431" s="38">
        <f>T431*0.92</f>
        <v>4.629561982073398E-5</v>
      </c>
      <c r="V431" s="25">
        <f>LOOKUP(H431,'Load Factor Adjustment'!$A$40:$A$46,'Load Factor Adjustment'!$D$40:$D$46)</f>
        <v>0.68571428571428572</v>
      </c>
      <c r="W431" s="38">
        <f>S431*V431</f>
        <v>5.474668406175256E-4</v>
      </c>
      <c r="X431" s="38">
        <f>U431*V431</f>
        <v>3.1745567877074732E-5</v>
      </c>
    </row>
    <row r="432" spans="1:24" x14ac:dyDescent="0.25">
      <c r="A432" s="28" t="s">
        <v>26</v>
      </c>
      <c r="B432" s="29">
        <v>2015</v>
      </c>
      <c r="C432" s="34">
        <v>42285</v>
      </c>
      <c r="D432" s="29">
        <v>1770</v>
      </c>
      <c r="E432" s="29">
        <v>5364</v>
      </c>
      <c r="F432" s="28" t="s">
        <v>17</v>
      </c>
      <c r="G432" s="28" t="s">
        <v>19</v>
      </c>
      <c r="H432" s="28" t="s">
        <v>18</v>
      </c>
      <c r="I432" s="29">
        <v>1975</v>
      </c>
      <c r="J432" s="29">
        <v>2150</v>
      </c>
      <c r="K432" s="29">
        <v>72</v>
      </c>
      <c r="L432" s="31">
        <v>0.7</v>
      </c>
      <c r="M432" s="31">
        <v>12.09</v>
      </c>
      <c r="N432" s="32">
        <v>0.60499999999999998</v>
      </c>
      <c r="O432" s="9">
        <v>1.4440833333333332</v>
      </c>
      <c r="P432" s="11">
        <v>7.2263888888888891E-2</v>
      </c>
      <c r="Q432" s="25"/>
      <c r="R432" s="24"/>
    </row>
    <row r="433" spans="1:24" x14ac:dyDescent="0.25">
      <c r="A433" s="28" t="s">
        <v>26</v>
      </c>
      <c r="B433" s="29">
        <v>2015</v>
      </c>
      <c r="C433" s="34">
        <v>42285</v>
      </c>
      <c r="D433" s="29">
        <v>1770</v>
      </c>
      <c r="E433" s="29">
        <v>5365</v>
      </c>
      <c r="F433" s="28" t="s">
        <v>20</v>
      </c>
      <c r="G433" s="28" t="s">
        <v>42</v>
      </c>
      <c r="H433" s="28" t="s">
        <v>18</v>
      </c>
      <c r="I433" s="29">
        <v>2015</v>
      </c>
      <c r="J433" s="29">
        <v>2150</v>
      </c>
      <c r="K433" s="29">
        <v>85</v>
      </c>
      <c r="L433" s="31">
        <v>0.7</v>
      </c>
      <c r="M433" s="31">
        <v>2.74</v>
      </c>
      <c r="N433" s="32">
        <v>0.192</v>
      </c>
      <c r="O433" s="9">
        <v>0.38636959876543209</v>
      </c>
      <c r="P433" s="11">
        <v>2.7074074074074073E-2</v>
      </c>
      <c r="Q433" s="25">
        <f>O432-O433</f>
        <v>1.0577137345679011</v>
      </c>
      <c r="R433" s="24">
        <f>P432-P433</f>
        <v>4.5189814814814822E-2</v>
      </c>
      <c r="S433" s="38">
        <f>Q433/365</f>
        <v>2.8978458481312358E-3</v>
      </c>
      <c r="T433" s="38">
        <f>R433/365</f>
        <v>1.2380771182141047E-4</v>
      </c>
      <c r="U433" s="38">
        <f>T433*0.92</f>
        <v>1.1390309487569763E-4</v>
      </c>
      <c r="V433" s="25">
        <f>LOOKUP(H433,'Load Factor Adjustment'!$A$40:$A$46,'Load Factor Adjustment'!$D$40:$D$46)</f>
        <v>0.68571428571428572</v>
      </c>
      <c r="W433" s="38">
        <f>S433*V433</f>
        <v>1.9870942958614187E-3</v>
      </c>
      <c r="X433" s="38">
        <f>U433*V433</f>
        <v>7.8104979343335523E-5</v>
      </c>
    </row>
    <row r="434" spans="1:24" x14ac:dyDescent="0.25">
      <c r="A434" s="28" t="s">
        <v>22</v>
      </c>
      <c r="B434" s="29">
        <v>2015</v>
      </c>
      <c r="C434" s="34">
        <v>42285</v>
      </c>
      <c r="D434" s="29">
        <v>1777</v>
      </c>
      <c r="E434" s="29">
        <v>5386</v>
      </c>
      <c r="F434" s="28" t="s">
        <v>17</v>
      </c>
      <c r="G434" s="28" t="s">
        <v>19</v>
      </c>
      <c r="H434" s="28" t="s">
        <v>18</v>
      </c>
      <c r="I434" s="29">
        <v>1995</v>
      </c>
      <c r="J434" s="29">
        <v>1000</v>
      </c>
      <c r="K434" s="29">
        <v>100</v>
      </c>
      <c r="L434" s="31">
        <v>0.7</v>
      </c>
      <c r="M434" s="31">
        <v>8.14</v>
      </c>
      <c r="N434" s="32">
        <v>0.497</v>
      </c>
      <c r="O434" s="9">
        <v>0.62808641975308643</v>
      </c>
      <c r="P434" s="11">
        <v>3.8348765432098766E-2</v>
      </c>
      <c r="Q434" s="25"/>
      <c r="R434" s="24"/>
    </row>
    <row r="435" spans="1:24" x14ac:dyDescent="0.25">
      <c r="A435" s="28" t="s">
        <v>22</v>
      </c>
      <c r="B435" s="29">
        <v>2015</v>
      </c>
      <c r="C435" s="34">
        <v>42285</v>
      </c>
      <c r="D435" s="29">
        <v>1777</v>
      </c>
      <c r="E435" s="29">
        <v>5387</v>
      </c>
      <c r="F435" s="28" t="s">
        <v>20</v>
      </c>
      <c r="G435" s="28" t="s">
        <v>21</v>
      </c>
      <c r="H435" s="28" t="s">
        <v>18</v>
      </c>
      <c r="I435" s="29">
        <v>2013</v>
      </c>
      <c r="J435" s="29">
        <v>1000</v>
      </c>
      <c r="K435" s="29">
        <v>106</v>
      </c>
      <c r="L435" s="31">
        <v>0.7</v>
      </c>
      <c r="M435" s="31">
        <v>2.3199999999999998</v>
      </c>
      <c r="N435" s="32">
        <v>0.112</v>
      </c>
      <c r="O435" s="9">
        <v>0.18975308641975308</v>
      </c>
      <c r="P435" s="11">
        <v>9.1604938271604933E-3</v>
      </c>
      <c r="Q435" s="25">
        <f>O434-O435</f>
        <v>0.43833333333333335</v>
      </c>
      <c r="R435" s="24">
        <f>P434-P435</f>
        <v>2.9188271604938275E-2</v>
      </c>
      <c r="S435" s="38">
        <f>Q435/365</f>
        <v>1.2009132420091324E-3</v>
      </c>
      <c r="T435" s="38">
        <f>R435/365</f>
        <v>7.996786741078979E-5</v>
      </c>
      <c r="U435" s="38">
        <f>T435*0.92</f>
        <v>7.3570438017926605E-5</v>
      </c>
      <c r="V435" s="25">
        <f>LOOKUP(H435,'Load Factor Adjustment'!$A$40:$A$46,'Load Factor Adjustment'!$D$40:$D$46)</f>
        <v>0.68571428571428572</v>
      </c>
      <c r="W435" s="38">
        <f>S435*V435</f>
        <v>8.2348336594911939E-4</v>
      </c>
      <c r="X435" s="38">
        <f>U435*V435</f>
        <v>5.0448300355149676E-5</v>
      </c>
    </row>
    <row r="436" spans="1:24" x14ac:dyDescent="0.25">
      <c r="A436" s="28" t="s">
        <v>22</v>
      </c>
      <c r="B436" s="29">
        <v>2015</v>
      </c>
      <c r="C436" s="34">
        <v>42285</v>
      </c>
      <c r="D436" s="29">
        <v>1778</v>
      </c>
      <c r="E436" s="29">
        <v>5408</v>
      </c>
      <c r="F436" s="28" t="s">
        <v>17</v>
      </c>
      <c r="G436" s="28" t="s">
        <v>19</v>
      </c>
      <c r="H436" s="28" t="s">
        <v>18</v>
      </c>
      <c r="I436" s="29">
        <v>1977</v>
      </c>
      <c r="J436" s="29">
        <v>500</v>
      </c>
      <c r="K436" s="29">
        <v>200</v>
      </c>
      <c r="L436" s="31">
        <v>0.7</v>
      </c>
      <c r="M436" s="31">
        <v>11.16</v>
      </c>
      <c r="N436" s="32">
        <v>0.39600000000000002</v>
      </c>
      <c r="O436" s="9">
        <v>0.86111111111111116</v>
      </c>
      <c r="P436" s="11">
        <v>3.0555555555555555E-2</v>
      </c>
      <c r="Q436" s="25"/>
      <c r="R436" s="24"/>
    </row>
    <row r="437" spans="1:24" x14ac:dyDescent="0.25">
      <c r="A437" s="28" t="s">
        <v>22</v>
      </c>
      <c r="B437" s="29">
        <v>2015</v>
      </c>
      <c r="C437" s="34">
        <v>42285</v>
      </c>
      <c r="D437" s="29">
        <v>1778</v>
      </c>
      <c r="E437" s="29">
        <v>5409</v>
      </c>
      <c r="F437" s="28" t="s">
        <v>20</v>
      </c>
      <c r="G437" s="28" t="s">
        <v>42</v>
      </c>
      <c r="H437" s="28" t="s">
        <v>18</v>
      </c>
      <c r="I437" s="29">
        <v>2015</v>
      </c>
      <c r="J437" s="29">
        <v>500</v>
      </c>
      <c r="K437" s="29">
        <v>250</v>
      </c>
      <c r="L437" s="31">
        <v>0.7</v>
      </c>
      <c r="M437" s="31">
        <v>0.26</v>
      </c>
      <c r="N437" s="32">
        <v>8.0000000000000002E-3</v>
      </c>
      <c r="O437" s="9">
        <v>2.5077160493827161E-2</v>
      </c>
      <c r="P437" s="11">
        <v>7.716049382716049E-4</v>
      </c>
      <c r="Q437" s="25">
        <f>O436-O437</f>
        <v>0.83603395061728403</v>
      </c>
      <c r="R437" s="24">
        <f>P436-P437</f>
        <v>2.978395061728395E-2</v>
      </c>
      <c r="S437" s="38">
        <f>Q437/365</f>
        <v>2.2905039742939287E-3</v>
      </c>
      <c r="T437" s="38">
        <f>R437/365</f>
        <v>8.159986470488753E-5</v>
      </c>
      <c r="U437" s="38">
        <f>T437*0.92</f>
        <v>7.5071875528496531E-5</v>
      </c>
      <c r="V437" s="25">
        <f>LOOKUP(H437,'Load Factor Adjustment'!$A$40:$A$46,'Load Factor Adjustment'!$D$40:$D$46)</f>
        <v>0.68571428571428572</v>
      </c>
      <c r="W437" s="38">
        <f>S437*V437</f>
        <v>1.570631296658694E-3</v>
      </c>
      <c r="X437" s="38">
        <f>U437*V437</f>
        <v>5.1477857505254766E-5</v>
      </c>
    </row>
    <row r="438" spans="1:24" x14ac:dyDescent="0.25">
      <c r="A438" s="28" t="s">
        <v>26</v>
      </c>
      <c r="B438" s="29">
        <v>2015</v>
      </c>
      <c r="C438" s="34">
        <v>42286</v>
      </c>
      <c r="D438" s="29">
        <v>1772</v>
      </c>
      <c r="E438" s="29">
        <v>5360</v>
      </c>
      <c r="F438" s="28" t="s">
        <v>17</v>
      </c>
      <c r="G438" s="28" t="s">
        <v>19</v>
      </c>
      <c r="H438" s="28" t="s">
        <v>18</v>
      </c>
      <c r="I438" s="29">
        <v>1979</v>
      </c>
      <c r="J438" s="29">
        <v>700</v>
      </c>
      <c r="K438" s="29">
        <v>72</v>
      </c>
      <c r="L438" s="31">
        <v>0.7</v>
      </c>
      <c r="M438" s="31">
        <v>12.09</v>
      </c>
      <c r="N438" s="32">
        <v>0.60499999999999998</v>
      </c>
      <c r="O438" s="9">
        <v>0.47016666666666662</v>
      </c>
      <c r="P438" s="11">
        <v>2.3527777777777776E-2</v>
      </c>
      <c r="Q438" s="25"/>
      <c r="R438" s="24"/>
    </row>
    <row r="439" spans="1:24" x14ac:dyDescent="0.25">
      <c r="A439" s="28" t="s">
        <v>26</v>
      </c>
      <c r="B439" s="29">
        <v>2015</v>
      </c>
      <c r="C439" s="34">
        <v>42286</v>
      </c>
      <c r="D439" s="29">
        <v>1772</v>
      </c>
      <c r="E439" s="29">
        <v>5361</v>
      </c>
      <c r="F439" s="28" t="s">
        <v>20</v>
      </c>
      <c r="G439" s="28" t="s">
        <v>42</v>
      </c>
      <c r="H439" s="28" t="s">
        <v>18</v>
      </c>
      <c r="I439" s="29">
        <v>2015</v>
      </c>
      <c r="J439" s="29">
        <v>700</v>
      </c>
      <c r="K439" s="29">
        <v>85</v>
      </c>
      <c r="L439" s="31">
        <v>0.7</v>
      </c>
      <c r="M439" s="31">
        <v>2.74</v>
      </c>
      <c r="N439" s="32">
        <v>0.192</v>
      </c>
      <c r="O439" s="9">
        <v>0.12579475308641977</v>
      </c>
      <c r="P439" s="11">
        <v>8.8148148148148135E-3</v>
      </c>
      <c r="Q439" s="25">
        <f>O438-O439</f>
        <v>0.34437191358024688</v>
      </c>
      <c r="R439" s="24">
        <f>P438-P439</f>
        <v>1.4712962962962962E-2</v>
      </c>
      <c r="S439" s="38">
        <f>Q439/365</f>
        <v>9.4348469474040244E-4</v>
      </c>
      <c r="T439" s="38">
        <f>R439/365</f>
        <v>4.0309487569761539E-5</v>
      </c>
      <c r="U439" s="38">
        <f>T439*0.92</f>
        <v>3.7084728564180617E-5</v>
      </c>
      <c r="V439" s="25">
        <f>LOOKUP(H439,'Load Factor Adjustment'!$A$40:$A$46,'Load Factor Adjustment'!$D$40:$D$46)</f>
        <v>0.68571428571428572</v>
      </c>
      <c r="W439" s="38">
        <f>S439*V439</f>
        <v>6.4696093353627598E-4</v>
      </c>
      <c r="X439" s="38">
        <f>U439*V439</f>
        <v>2.542952815829528E-5</v>
      </c>
    </row>
    <row r="440" spans="1:24" x14ac:dyDescent="0.25">
      <c r="A440" s="28" t="s">
        <v>23</v>
      </c>
      <c r="B440" s="29">
        <v>2015</v>
      </c>
      <c r="C440" s="34">
        <v>42286</v>
      </c>
      <c r="D440" s="29">
        <v>1825</v>
      </c>
      <c r="E440" s="29">
        <v>5475</v>
      </c>
      <c r="F440" s="28" t="s">
        <v>17</v>
      </c>
      <c r="G440" s="28" t="s">
        <v>19</v>
      </c>
      <c r="H440" s="28" t="s">
        <v>18</v>
      </c>
      <c r="I440" s="29">
        <v>1979</v>
      </c>
      <c r="J440" s="29">
        <v>600</v>
      </c>
      <c r="K440" s="29">
        <v>98</v>
      </c>
      <c r="L440" s="31">
        <v>0.7</v>
      </c>
      <c r="M440" s="31">
        <v>12.09</v>
      </c>
      <c r="N440" s="32">
        <v>0.60499999999999998</v>
      </c>
      <c r="O440" s="9">
        <v>0.54852777777777773</v>
      </c>
      <c r="P440" s="11">
        <v>2.7449074074074074E-2</v>
      </c>
      <c r="Q440" s="25"/>
      <c r="R440" s="24"/>
    </row>
    <row r="441" spans="1:24" x14ac:dyDescent="0.25">
      <c r="A441" s="28" t="s">
        <v>23</v>
      </c>
      <c r="B441" s="29">
        <v>2015</v>
      </c>
      <c r="C441" s="34">
        <v>42286</v>
      </c>
      <c r="D441" s="29">
        <v>1825</v>
      </c>
      <c r="E441" s="29">
        <v>5476</v>
      </c>
      <c r="F441" s="28" t="s">
        <v>20</v>
      </c>
      <c r="G441" s="28" t="s">
        <v>33</v>
      </c>
      <c r="H441" s="28" t="s">
        <v>18</v>
      </c>
      <c r="I441" s="29">
        <v>2014</v>
      </c>
      <c r="J441" s="29">
        <v>600</v>
      </c>
      <c r="K441" s="29">
        <v>100</v>
      </c>
      <c r="L441" s="31">
        <v>0.7</v>
      </c>
      <c r="M441" s="31">
        <v>2.15</v>
      </c>
      <c r="N441" s="32">
        <v>8.0000000000000002E-3</v>
      </c>
      <c r="O441" s="9">
        <v>9.9537037037037035E-2</v>
      </c>
      <c r="P441" s="11">
        <v>3.7037037037037035E-4</v>
      </c>
      <c r="Q441" s="25">
        <f>O440-O441</f>
        <v>0.44899074074074069</v>
      </c>
      <c r="R441" s="24">
        <f>P440-P441</f>
        <v>2.7078703703703702E-2</v>
      </c>
      <c r="S441" s="38">
        <f>Q441/365</f>
        <v>1.2301116184677827E-3</v>
      </c>
      <c r="T441" s="38">
        <f>R441/365</f>
        <v>7.4188229325215625E-5</v>
      </c>
      <c r="U441" s="38">
        <f>T441*0.92</f>
        <v>6.8253170979198382E-5</v>
      </c>
      <c r="V441" s="25">
        <f>LOOKUP(H441,'Load Factor Adjustment'!$A$40:$A$46,'Load Factor Adjustment'!$D$40:$D$46)</f>
        <v>0.68571428571428572</v>
      </c>
      <c r="W441" s="38">
        <f>S441*V441</f>
        <v>8.4350510980647959E-4</v>
      </c>
      <c r="X441" s="38">
        <f>U441*V441</f>
        <v>4.6802174385736032E-5</v>
      </c>
    </row>
    <row r="442" spans="1:24" x14ac:dyDescent="0.25">
      <c r="A442" s="28" t="s">
        <v>27</v>
      </c>
      <c r="B442" s="29">
        <v>2015</v>
      </c>
      <c r="C442" s="34">
        <v>42286</v>
      </c>
      <c r="D442" s="29">
        <v>1857</v>
      </c>
      <c r="E442" s="29">
        <v>5262</v>
      </c>
      <c r="F442" s="28" t="s">
        <v>17</v>
      </c>
      <c r="G442" s="28" t="s">
        <v>19</v>
      </c>
      <c r="H442" s="28" t="s">
        <v>18</v>
      </c>
      <c r="I442" s="29">
        <v>1963</v>
      </c>
      <c r="J442" s="29">
        <v>300</v>
      </c>
      <c r="K442" s="29">
        <v>100</v>
      </c>
      <c r="L442" s="31">
        <v>0.7</v>
      </c>
      <c r="M442" s="31">
        <v>12.09</v>
      </c>
      <c r="N442" s="32">
        <v>0.60499999999999998</v>
      </c>
      <c r="O442" s="9">
        <v>0.27986111111111106</v>
      </c>
      <c r="P442" s="11">
        <v>1.4004629629629629E-2</v>
      </c>
      <c r="Q442" s="25"/>
      <c r="R442" s="24"/>
    </row>
    <row r="443" spans="1:24" x14ac:dyDescent="0.25">
      <c r="A443" s="28" t="s">
        <v>27</v>
      </c>
      <c r="B443" s="29">
        <v>2015</v>
      </c>
      <c r="C443" s="34">
        <v>42286</v>
      </c>
      <c r="D443" s="29">
        <v>1857</v>
      </c>
      <c r="E443" s="29">
        <v>5263</v>
      </c>
      <c r="F443" s="28" t="s">
        <v>20</v>
      </c>
      <c r="G443" s="28" t="s">
        <v>42</v>
      </c>
      <c r="H443" s="28" t="s">
        <v>18</v>
      </c>
      <c r="I443" s="29">
        <v>2015</v>
      </c>
      <c r="J443" s="29">
        <v>300</v>
      </c>
      <c r="K443" s="29">
        <v>115</v>
      </c>
      <c r="L443" s="31">
        <v>0.7</v>
      </c>
      <c r="M443" s="31">
        <v>0.26</v>
      </c>
      <c r="N443" s="32">
        <v>8.0000000000000002E-3</v>
      </c>
      <c r="O443" s="9">
        <v>6.9212962962962961E-3</v>
      </c>
      <c r="P443" s="11">
        <v>2.1296296296296295E-4</v>
      </c>
      <c r="Q443" s="25">
        <f>O442-O443</f>
        <v>0.27293981481481477</v>
      </c>
      <c r="R443" s="24">
        <f>P442-P443</f>
        <v>1.3791666666666666E-2</v>
      </c>
      <c r="S443" s="38">
        <f>Q443/365</f>
        <v>7.4778031456113633E-4</v>
      </c>
      <c r="T443" s="38">
        <f>R443/365</f>
        <v>3.7785388127853877E-5</v>
      </c>
      <c r="U443" s="38">
        <f>T443*0.92</f>
        <v>3.4762557077625569E-5</v>
      </c>
      <c r="V443" s="25">
        <f>LOOKUP(H443,'Load Factor Adjustment'!$A$40:$A$46,'Load Factor Adjustment'!$D$40:$D$46)</f>
        <v>0.68571428571428572</v>
      </c>
      <c r="W443" s="38">
        <f>S443*V443</f>
        <v>5.1276364427049346E-4</v>
      </c>
      <c r="X443" s="38">
        <f>U443*V443</f>
        <v>2.3837181996086105E-5</v>
      </c>
    </row>
    <row r="444" spans="1:24" x14ac:dyDescent="0.25">
      <c r="A444" s="28" t="s">
        <v>27</v>
      </c>
      <c r="B444" s="29">
        <v>2014</v>
      </c>
      <c r="C444" s="34">
        <v>42286</v>
      </c>
      <c r="D444" s="29">
        <v>1859</v>
      </c>
      <c r="E444" s="29">
        <v>5274</v>
      </c>
      <c r="F444" s="28" t="s">
        <v>17</v>
      </c>
      <c r="G444" s="28" t="s">
        <v>19</v>
      </c>
      <c r="H444" s="28" t="s">
        <v>18</v>
      </c>
      <c r="I444" s="29">
        <v>1986</v>
      </c>
      <c r="J444" s="29">
        <v>500</v>
      </c>
      <c r="K444" s="29">
        <v>82</v>
      </c>
      <c r="L444" s="31">
        <v>0.7</v>
      </c>
      <c r="M444" s="31">
        <v>12.09</v>
      </c>
      <c r="N444" s="32">
        <v>0.60499999999999998</v>
      </c>
      <c r="O444" s="9">
        <v>0.38247685185185187</v>
      </c>
      <c r="P444" s="11">
        <v>1.9139660493827159E-2</v>
      </c>
      <c r="Q444" s="25"/>
      <c r="R444" s="24"/>
    </row>
    <row r="445" spans="1:24" x14ac:dyDescent="0.25">
      <c r="A445" s="28" t="s">
        <v>27</v>
      </c>
      <c r="B445" s="29">
        <v>2014</v>
      </c>
      <c r="C445" s="34">
        <v>42286</v>
      </c>
      <c r="D445" s="29">
        <v>1859</v>
      </c>
      <c r="E445" s="29">
        <v>5275</v>
      </c>
      <c r="F445" s="28" t="s">
        <v>20</v>
      </c>
      <c r="G445" s="28" t="s">
        <v>42</v>
      </c>
      <c r="H445" s="28" t="s">
        <v>18</v>
      </c>
      <c r="I445" s="29">
        <v>2015</v>
      </c>
      <c r="J445" s="29">
        <v>500</v>
      </c>
      <c r="K445" s="29">
        <v>100</v>
      </c>
      <c r="L445" s="31">
        <v>0.7</v>
      </c>
      <c r="M445" s="31">
        <v>2.3199999999999998</v>
      </c>
      <c r="N445" s="32">
        <v>0.112</v>
      </c>
      <c r="O445" s="9">
        <v>8.9506172839506168E-2</v>
      </c>
      <c r="P445" s="11">
        <v>4.3209876543209872E-3</v>
      </c>
      <c r="Q445" s="25">
        <f>O444-O445</f>
        <v>0.29297067901234569</v>
      </c>
      <c r="R445" s="24">
        <f>P444-P445</f>
        <v>1.4818672839506171E-2</v>
      </c>
      <c r="S445" s="38">
        <f>Q445/365</f>
        <v>8.0265939455437176E-4</v>
      </c>
      <c r="T445" s="38">
        <f>R445/365</f>
        <v>4.059910366987992E-5</v>
      </c>
      <c r="U445" s="38">
        <f>T445*0.92</f>
        <v>3.7351175376289529E-5</v>
      </c>
      <c r="V445" s="25">
        <f>LOOKUP(H445,'Load Factor Adjustment'!$A$40:$A$46,'Load Factor Adjustment'!$D$40:$D$46)</f>
        <v>0.68571428571428572</v>
      </c>
      <c r="W445" s="38">
        <f>S445*V445</f>
        <v>5.5039501340871204E-4</v>
      </c>
      <c r="X445" s="38">
        <f>U445*V445</f>
        <v>2.5612234543741391E-5</v>
      </c>
    </row>
    <row r="446" spans="1:24" x14ac:dyDescent="0.25">
      <c r="A446" s="28" t="s">
        <v>27</v>
      </c>
      <c r="B446" s="29">
        <v>2015</v>
      </c>
      <c r="C446" s="34">
        <v>42286</v>
      </c>
      <c r="D446" s="29">
        <v>1875</v>
      </c>
      <c r="E446" s="29">
        <v>5356</v>
      </c>
      <c r="F446" s="28" t="s">
        <v>17</v>
      </c>
      <c r="G446" s="28" t="s">
        <v>19</v>
      </c>
      <c r="H446" s="28" t="s">
        <v>18</v>
      </c>
      <c r="I446" s="29">
        <v>1963</v>
      </c>
      <c r="J446" s="29">
        <v>400</v>
      </c>
      <c r="K446" s="29">
        <v>92</v>
      </c>
      <c r="L446" s="31">
        <v>0.7</v>
      </c>
      <c r="M446" s="31">
        <v>12.09</v>
      </c>
      <c r="N446" s="32">
        <v>0.60499999999999998</v>
      </c>
      <c r="O446" s="9">
        <v>0.34329629629629627</v>
      </c>
      <c r="P446" s="11">
        <v>1.717901234567901E-2</v>
      </c>
      <c r="Q446" s="25"/>
      <c r="R446" s="24"/>
    </row>
    <row r="447" spans="1:24" x14ac:dyDescent="0.25">
      <c r="A447" s="28" t="s">
        <v>27</v>
      </c>
      <c r="B447" s="29">
        <v>2015</v>
      </c>
      <c r="C447" s="34">
        <v>42286</v>
      </c>
      <c r="D447" s="29">
        <v>1875</v>
      </c>
      <c r="E447" s="29">
        <v>5357</v>
      </c>
      <c r="F447" s="28" t="s">
        <v>20</v>
      </c>
      <c r="G447" s="28" t="s">
        <v>33</v>
      </c>
      <c r="H447" s="28" t="s">
        <v>18</v>
      </c>
      <c r="I447" s="29">
        <v>2014</v>
      </c>
      <c r="J447" s="29">
        <v>400</v>
      </c>
      <c r="K447" s="29">
        <v>115</v>
      </c>
      <c r="L447" s="31">
        <v>0.7</v>
      </c>
      <c r="M447" s="31">
        <v>2.15</v>
      </c>
      <c r="N447" s="32">
        <v>8.0000000000000002E-3</v>
      </c>
      <c r="O447" s="9">
        <v>7.6311728395061729E-2</v>
      </c>
      <c r="P447" s="11">
        <v>2.8395061728395056E-4</v>
      </c>
      <c r="Q447" s="25">
        <f>O446-O447</f>
        <v>0.26698456790123454</v>
      </c>
      <c r="R447" s="24">
        <f>P446-P447</f>
        <v>1.6895061728395059E-2</v>
      </c>
      <c r="S447" s="38">
        <f>Q447/365</f>
        <v>7.3146456959242339E-4</v>
      </c>
      <c r="T447" s="38">
        <f>R447/365</f>
        <v>4.6287840351767284E-5</v>
      </c>
      <c r="U447" s="38">
        <f>T447*0.92</f>
        <v>4.2584813123625904E-5</v>
      </c>
      <c r="V447" s="25">
        <f>LOOKUP(H447,'Load Factor Adjustment'!$A$40:$A$46,'Load Factor Adjustment'!$D$40:$D$46)</f>
        <v>0.68571428571428572</v>
      </c>
      <c r="W447" s="38">
        <f>S447*V447</f>
        <v>5.0157570486337609E-4</v>
      </c>
      <c r="X447" s="38">
        <f>U447*V447</f>
        <v>2.9201014713343476E-5</v>
      </c>
    </row>
    <row r="448" spans="1:24" x14ac:dyDescent="0.25">
      <c r="A448" s="28" t="s">
        <v>27</v>
      </c>
      <c r="B448" s="29">
        <v>2015</v>
      </c>
      <c r="C448" s="34">
        <v>42290</v>
      </c>
      <c r="D448" s="29">
        <v>1866</v>
      </c>
      <c r="E448" s="29">
        <v>5342</v>
      </c>
      <c r="F448" s="28" t="s">
        <v>17</v>
      </c>
      <c r="G448" s="28" t="s">
        <v>19</v>
      </c>
      <c r="H448" s="28" t="s">
        <v>18</v>
      </c>
      <c r="I448" s="29">
        <v>1962</v>
      </c>
      <c r="J448" s="29">
        <v>400</v>
      </c>
      <c r="K448" s="29">
        <v>76</v>
      </c>
      <c r="L448" s="31">
        <v>0.7</v>
      </c>
      <c r="M448" s="31">
        <v>12.09</v>
      </c>
      <c r="N448" s="32">
        <v>0.60499999999999998</v>
      </c>
      <c r="O448" s="9">
        <v>0.28359259259259256</v>
      </c>
      <c r="P448" s="11">
        <v>1.4191358024691358E-2</v>
      </c>
      <c r="Q448" s="25"/>
      <c r="R448" s="24"/>
    </row>
    <row r="449" spans="1:24" x14ac:dyDescent="0.25">
      <c r="A449" s="28" t="s">
        <v>27</v>
      </c>
      <c r="B449" s="29">
        <v>2015</v>
      </c>
      <c r="C449" s="34">
        <v>42290</v>
      </c>
      <c r="D449" s="29">
        <v>1866</v>
      </c>
      <c r="E449" s="29">
        <v>5343</v>
      </c>
      <c r="F449" s="28" t="s">
        <v>20</v>
      </c>
      <c r="G449" s="28" t="s">
        <v>21</v>
      </c>
      <c r="H449" s="28" t="s">
        <v>18</v>
      </c>
      <c r="I449" s="29">
        <v>2015</v>
      </c>
      <c r="J449" s="29">
        <v>400</v>
      </c>
      <c r="K449" s="29">
        <v>95</v>
      </c>
      <c r="L449" s="31">
        <v>0.7</v>
      </c>
      <c r="M449" s="31">
        <v>2.74</v>
      </c>
      <c r="N449" s="32">
        <v>0.192</v>
      </c>
      <c r="O449" s="9">
        <v>8.0339506172839512E-2</v>
      </c>
      <c r="P449" s="11">
        <v>5.6296296296296294E-3</v>
      </c>
      <c r="Q449" s="25">
        <f>O448-O449</f>
        <v>0.20325308641975304</v>
      </c>
      <c r="R449" s="24">
        <f>P448-P449</f>
        <v>8.5617283950617275E-3</v>
      </c>
      <c r="S449" s="38">
        <f>Q449/365</f>
        <v>5.5685777101302199E-4</v>
      </c>
      <c r="T449" s="38">
        <f>R449/365</f>
        <v>2.3456790123456788E-5</v>
      </c>
      <c r="U449" s="38">
        <f>T449*0.92</f>
        <v>2.1580246913580246E-5</v>
      </c>
      <c r="V449" s="25">
        <f>LOOKUP(H449,'Load Factor Adjustment'!$A$40:$A$46,'Load Factor Adjustment'!$D$40:$D$46)</f>
        <v>0.68571428571428572</v>
      </c>
      <c r="W449" s="38">
        <f>S449*V449</f>
        <v>3.8184532869464367E-4</v>
      </c>
      <c r="X449" s="38">
        <f>U449*V449</f>
        <v>1.4797883597883598E-5</v>
      </c>
    </row>
    <row r="450" spans="1:24" x14ac:dyDescent="0.25">
      <c r="A450" s="28" t="s">
        <v>29</v>
      </c>
      <c r="B450" s="29">
        <v>2015</v>
      </c>
      <c r="C450" s="34">
        <v>42291</v>
      </c>
      <c r="D450" s="29">
        <v>1787</v>
      </c>
      <c r="E450" s="29">
        <v>5399</v>
      </c>
      <c r="F450" s="28" t="s">
        <v>17</v>
      </c>
      <c r="G450" s="28" t="s">
        <v>19</v>
      </c>
      <c r="H450" s="28" t="s">
        <v>18</v>
      </c>
      <c r="I450" s="29">
        <v>1982</v>
      </c>
      <c r="J450" s="29">
        <v>1000</v>
      </c>
      <c r="K450" s="29">
        <v>125</v>
      </c>
      <c r="L450" s="31">
        <v>0.7</v>
      </c>
      <c r="M450" s="31">
        <v>10.23</v>
      </c>
      <c r="N450" s="32">
        <v>0.39600000000000002</v>
      </c>
      <c r="O450" s="9">
        <v>0.98668981481481477</v>
      </c>
      <c r="P450" s="11">
        <v>3.8194444444444448E-2</v>
      </c>
      <c r="Q450" s="25"/>
      <c r="R450" s="24"/>
    </row>
    <row r="451" spans="1:24" x14ac:dyDescent="0.25">
      <c r="A451" s="28" t="s">
        <v>29</v>
      </c>
      <c r="B451" s="29">
        <v>2015</v>
      </c>
      <c r="C451" s="34">
        <v>42291</v>
      </c>
      <c r="D451" s="29">
        <v>1787</v>
      </c>
      <c r="E451" s="29">
        <v>5400</v>
      </c>
      <c r="F451" s="28" t="s">
        <v>20</v>
      </c>
      <c r="G451" s="28" t="s">
        <v>33</v>
      </c>
      <c r="H451" s="28" t="s">
        <v>18</v>
      </c>
      <c r="I451" s="29">
        <v>2014</v>
      </c>
      <c r="J451" s="29">
        <v>1000</v>
      </c>
      <c r="K451" s="29">
        <v>115</v>
      </c>
      <c r="L451" s="31">
        <v>0.7</v>
      </c>
      <c r="M451" s="31">
        <v>2.15</v>
      </c>
      <c r="N451" s="32">
        <v>8.0000000000000002E-3</v>
      </c>
      <c r="O451" s="9">
        <v>0.19077932098765432</v>
      </c>
      <c r="P451" s="11">
        <v>7.0987654320987651E-4</v>
      </c>
      <c r="Q451" s="25">
        <f>O450-O451</f>
        <v>0.79591049382716039</v>
      </c>
      <c r="R451" s="24">
        <f>P450-P451</f>
        <v>3.7484567901234569E-2</v>
      </c>
      <c r="S451" s="38">
        <f>Q451/365</f>
        <v>2.1805766954168778E-3</v>
      </c>
      <c r="T451" s="38">
        <f>R451/365</f>
        <v>1.0269744630475224E-4</v>
      </c>
      <c r="U451" s="38">
        <f>T451*0.92</f>
        <v>9.4481650600372057E-5</v>
      </c>
      <c r="V451" s="25">
        <f>LOOKUP(H451,'Load Factor Adjustment'!$A$40:$A$46,'Load Factor Adjustment'!$D$40:$D$46)</f>
        <v>0.68571428571428572</v>
      </c>
      <c r="W451" s="38">
        <f>S451*V451</f>
        <v>1.4952525911430018E-3</v>
      </c>
      <c r="X451" s="38">
        <f>U451*V451</f>
        <v>6.4787417554540845E-5</v>
      </c>
    </row>
    <row r="452" spans="1:24" x14ac:dyDescent="0.25">
      <c r="A452" s="28" t="s">
        <v>26</v>
      </c>
      <c r="B452" s="29">
        <v>2014</v>
      </c>
      <c r="C452" s="34">
        <v>42292</v>
      </c>
      <c r="D452" s="29">
        <v>1771</v>
      </c>
      <c r="E452" s="29">
        <v>5362</v>
      </c>
      <c r="F452" s="28" t="s">
        <v>17</v>
      </c>
      <c r="G452" s="28" t="s">
        <v>19</v>
      </c>
      <c r="H452" s="28" t="s">
        <v>18</v>
      </c>
      <c r="I452" s="29">
        <v>1981</v>
      </c>
      <c r="J452" s="29">
        <v>500</v>
      </c>
      <c r="K452" s="29">
        <v>87</v>
      </c>
      <c r="L452" s="31">
        <v>0.7</v>
      </c>
      <c r="M452" s="31">
        <v>12.09</v>
      </c>
      <c r="N452" s="32">
        <v>0.60499999999999998</v>
      </c>
      <c r="O452" s="9">
        <v>0.4057986111111111</v>
      </c>
      <c r="P452" s="11">
        <v>2.0306712962962964E-2</v>
      </c>
      <c r="Q452" s="25"/>
      <c r="R452" s="24"/>
    </row>
    <row r="453" spans="1:24" x14ac:dyDescent="0.25">
      <c r="A453" s="28" t="s">
        <v>26</v>
      </c>
      <c r="B453" s="29">
        <v>2014</v>
      </c>
      <c r="C453" s="34">
        <v>42292</v>
      </c>
      <c r="D453" s="29">
        <v>1771</v>
      </c>
      <c r="E453" s="29">
        <v>5553</v>
      </c>
      <c r="F453" s="28" t="s">
        <v>17</v>
      </c>
      <c r="G453" s="28" t="s">
        <v>19</v>
      </c>
      <c r="H453" s="28" t="s">
        <v>18</v>
      </c>
      <c r="I453" s="29">
        <v>1989</v>
      </c>
      <c r="J453" s="29">
        <v>500</v>
      </c>
      <c r="K453" s="29">
        <v>81</v>
      </c>
      <c r="L453" s="31">
        <v>0.7</v>
      </c>
      <c r="M453" s="31">
        <v>8.14</v>
      </c>
      <c r="N453" s="32">
        <v>0.497</v>
      </c>
      <c r="O453" s="9">
        <v>0.25437500000000002</v>
      </c>
      <c r="P453" s="11">
        <v>1.5531249999999998E-2</v>
      </c>
      <c r="Q453" s="25"/>
      <c r="R453" s="24"/>
    </row>
    <row r="454" spans="1:24" x14ac:dyDescent="0.25">
      <c r="A454" s="28" t="s">
        <v>26</v>
      </c>
      <c r="B454" s="29">
        <v>2014</v>
      </c>
      <c r="C454" s="34">
        <v>42292</v>
      </c>
      <c r="D454" s="29">
        <v>1771</v>
      </c>
      <c r="E454" s="29">
        <v>5363</v>
      </c>
      <c r="F454" s="28" t="s">
        <v>20</v>
      </c>
      <c r="G454" s="28" t="s">
        <v>42</v>
      </c>
      <c r="H454" s="28" t="s">
        <v>18</v>
      </c>
      <c r="I454" s="29">
        <v>2015</v>
      </c>
      <c r="J454" s="29">
        <v>1000</v>
      </c>
      <c r="K454" s="29">
        <v>85</v>
      </c>
      <c r="L454" s="31">
        <v>0.7</v>
      </c>
      <c r="M454" s="31">
        <v>2.74</v>
      </c>
      <c r="N454" s="32">
        <v>0.192</v>
      </c>
      <c r="O454" s="9">
        <v>0.17970679012345678</v>
      </c>
      <c r="P454" s="11">
        <v>1.2592592592592593E-2</v>
      </c>
      <c r="Q454" s="25">
        <f t="shared" ref="Q454" si="0">O453-O454</f>
        <v>7.466820987654324E-2</v>
      </c>
      <c r="R454" s="24">
        <f>P452+P453-P454</f>
        <v>2.3245370370370368E-2</v>
      </c>
      <c r="S454" s="38">
        <f>Q454/365</f>
        <v>2.0457043801792667E-4</v>
      </c>
      <c r="T454" s="38">
        <f>R454/365</f>
        <v>6.3685946220192786E-5</v>
      </c>
      <c r="U454" s="38">
        <f>T454*0.92</f>
        <v>5.8591070522577363E-5</v>
      </c>
      <c r="V454" s="25">
        <f>LOOKUP(H454,'Load Factor Adjustment'!$A$40:$A$46,'Load Factor Adjustment'!$D$40:$D$46)</f>
        <v>0.68571428571428572</v>
      </c>
      <c r="W454" s="38">
        <f>S454*V454</f>
        <v>1.4027687178372114E-4</v>
      </c>
      <c r="X454" s="38">
        <f>U454*V454</f>
        <v>4.017673407262448E-5</v>
      </c>
    </row>
    <row r="455" spans="1:24" x14ac:dyDescent="0.25">
      <c r="A455" s="28" t="s">
        <v>29</v>
      </c>
      <c r="B455" s="29">
        <v>2014</v>
      </c>
      <c r="C455" s="34">
        <v>42292</v>
      </c>
      <c r="D455" s="29">
        <v>1788</v>
      </c>
      <c r="E455" s="29">
        <v>5397</v>
      </c>
      <c r="F455" s="28" t="s">
        <v>17</v>
      </c>
      <c r="G455" s="28" t="s">
        <v>32</v>
      </c>
      <c r="H455" s="28" t="s">
        <v>18</v>
      </c>
      <c r="I455" s="29">
        <v>1997</v>
      </c>
      <c r="J455" s="29">
        <v>300</v>
      </c>
      <c r="K455" s="29">
        <v>412</v>
      </c>
      <c r="L455" s="31">
        <v>0.7</v>
      </c>
      <c r="M455" s="31">
        <v>5.93</v>
      </c>
      <c r="N455" s="32">
        <v>0.108</v>
      </c>
      <c r="O455" s="9">
        <v>0.56554629629629627</v>
      </c>
      <c r="P455" s="11">
        <v>1.0299999999999998E-2</v>
      </c>
      <c r="Q455" s="25"/>
      <c r="R455" s="24"/>
    </row>
    <row r="456" spans="1:24" x14ac:dyDescent="0.25">
      <c r="A456" s="28" t="s">
        <v>29</v>
      </c>
      <c r="B456" s="29">
        <v>2014</v>
      </c>
      <c r="C456" s="34">
        <v>42292</v>
      </c>
      <c r="D456" s="29">
        <v>1788</v>
      </c>
      <c r="E456" s="29">
        <v>5398</v>
      </c>
      <c r="F456" s="28" t="s">
        <v>20</v>
      </c>
      <c r="G456" s="28" t="s">
        <v>42</v>
      </c>
      <c r="H456" s="28" t="s">
        <v>18</v>
      </c>
      <c r="I456" s="29">
        <v>2015</v>
      </c>
      <c r="J456" s="29">
        <v>300</v>
      </c>
      <c r="K456" s="29">
        <v>434</v>
      </c>
      <c r="L456" s="31">
        <v>0.7</v>
      </c>
      <c r="M456" s="31">
        <v>0.26</v>
      </c>
      <c r="N456" s="32">
        <v>8.0000000000000002E-3</v>
      </c>
      <c r="O456" s="9">
        <v>2.6120370370370367E-2</v>
      </c>
      <c r="P456" s="11">
        <v>8.0370370370370361E-4</v>
      </c>
      <c r="Q456" s="25">
        <f>O455-O456</f>
        <v>0.53942592592592586</v>
      </c>
      <c r="R456" s="24">
        <f>P455-P456</f>
        <v>9.4962962962962943E-3</v>
      </c>
      <c r="S456" s="38">
        <f>Q456/365</f>
        <v>1.4778792491121258E-3</v>
      </c>
      <c r="T456" s="38">
        <f>R456/365</f>
        <v>2.6017250126839161E-5</v>
      </c>
      <c r="U456" s="38">
        <f>T456*0.92</f>
        <v>2.393587011669203E-5</v>
      </c>
      <c r="V456" s="25">
        <f>LOOKUP(H456,'Load Factor Adjustment'!$A$40:$A$46,'Load Factor Adjustment'!$D$40:$D$46)</f>
        <v>0.68571428571428572</v>
      </c>
      <c r="W456" s="38">
        <f>S456*V456</f>
        <v>1.0134029136768862E-3</v>
      </c>
      <c r="X456" s="38">
        <f>U456*V456</f>
        <v>1.6413168080017393E-5</v>
      </c>
    </row>
    <row r="457" spans="1:24" x14ac:dyDescent="0.25">
      <c r="A457" s="28" t="s">
        <v>27</v>
      </c>
      <c r="B457" s="29">
        <v>2015</v>
      </c>
      <c r="C457" s="34">
        <v>42292</v>
      </c>
      <c r="D457" s="29">
        <v>1867</v>
      </c>
      <c r="E457" s="29">
        <v>5338</v>
      </c>
      <c r="F457" s="28" t="s">
        <v>17</v>
      </c>
      <c r="G457" s="28" t="s">
        <v>19</v>
      </c>
      <c r="H457" s="28" t="s">
        <v>18</v>
      </c>
      <c r="I457" s="29">
        <v>1997</v>
      </c>
      <c r="J457" s="29">
        <v>200</v>
      </c>
      <c r="K457" s="29">
        <v>80</v>
      </c>
      <c r="L457" s="31">
        <v>0.7</v>
      </c>
      <c r="M457" s="31">
        <v>8.14</v>
      </c>
      <c r="N457" s="32">
        <v>0.497</v>
      </c>
      <c r="O457" s="9">
        <v>0.10049382716049382</v>
      </c>
      <c r="P457" s="11">
        <v>6.1358024691358024E-3</v>
      </c>
      <c r="Q457" s="25"/>
      <c r="R457" s="24"/>
    </row>
    <row r="458" spans="1:24" x14ac:dyDescent="0.25">
      <c r="A458" s="28" t="s">
        <v>27</v>
      </c>
      <c r="B458" s="29">
        <v>2015</v>
      </c>
      <c r="C458" s="34">
        <v>42292</v>
      </c>
      <c r="D458" s="29">
        <v>1867</v>
      </c>
      <c r="E458" s="29">
        <v>5339</v>
      </c>
      <c r="F458" s="28" t="s">
        <v>20</v>
      </c>
      <c r="G458" s="28" t="s">
        <v>21</v>
      </c>
      <c r="H458" s="28" t="s">
        <v>18</v>
      </c>
      <c r="I458" s="29">
        <v>2014</v>
      </c>
      <c r="J458" s="29">
        <v>200</v>
      </c>
      <c r="K458" s="29">
        <v>85</v>
      </c>
      <c r="L458" s="31">
        <v>0.7</v>
      </c>
      <c r="M458" s="31">
        <v>2.74</v>
      </c>
      <c r="N458" s="32">
        <v>0.192</v>
      </c>
      <c r="O458" s="9">
        <v>3.5941358024691353E-2</v>
      </c>
      <c r="P458" s="11">
        <v>2.518518518518518E-3</v>
      </c>
      <c r="Q458" s="25">
        <f>O457-O458</f>
        <v>6.4552469135802468E-2</v>
      </c>
      <c r="R458" s="24">
        <f>P457-P458</f>
        <v>3.6172839506172843E-3</v>
      </c>
      <c r="S458" s="38">
        <f>Q458/365</f>
        <v>1.7685607982411634E-4</v>
      </c>
      <c r="T458" s="38">
        <f>R458/365</f>
        <v>9.9103669879925598E-6</v>
      </c>
      <c r="U458" s="38">
        <f>T458*0.92</f>
        <v>9.1175376289531561E-6</v>
      </c>
      <c r="V458" s="25">
        <f>LOOKUP(H458,'Load Factor Adjustment'!$A$40:$A$46,'Load Factor Adjustment'!$D$40:$D$46)</f>
        <v>0.68571428571428572</v>
      </c>
      <c r="W458" s="38">
        <f>S458*V458</f>
        <v>1.2127274045082263E-4</v>
      </c>
      <c r="X458" s="38">
        <f>U458*V458</f>
        <v>6.2520258027107358E-6</v>
      </c>
    </row>
    <row r="459" spans="1:24" x14ac:dyDescent="0.25">
      <c r="A459" s="28" t="s">
        <v>16</v>
      </c>
      <c r="B459" s="29">
        <v>2015</v>
      </c>
      <c r="C459" s="34">
        <v>42292</v>
      </c>
      <c r="D459" s="29">
        <v>1911</v>
      </c>
      <c r="E459" s="29">
        <v>5456</v>
      </c>
      <c r="F459" s="28" t="s">
        <v>17</v>
      </c>
      <c r="G459" s="28" t="s">
        <v>32</v>
      </c>
      <c r="H459" s="28" t="s">
        <v>18</v>
      </c>
      <c r="I459" s="29">
        <v>1997</v>
      </c>
      <c r="J459" s="29">
        <v>2920</v>
      </c>
      <c r="K459" s="29">
        <v>210</v>
      </c>
      <c r="L459" s="31">
        <v>0.7</v>
      </c>
      <c r="M459" s="31">
        <v>5.93</v>
      </c>
      <c r="N459" s="32">
        <v>0.108</v>
      </c>
      <c r="O459" s="9">
        <v>2.8057685185185184</v>
      </c>
      <c r="P459" s="11">
        <v>5.11E-2</v>
      </c>
      <c r="Q459" s="25"/>
      <c r="R459" s="24"/>
    </row>
    <row r="460" spans="1:24" x14ac:dyDescent="0.25">
      <c r="A460" s="28" t="s">
        <v>16</v>
      </c>
      <c r="B460" s="29">
        <v>2015</v>
      </c>
      <c r="C460" s="34">
        <v>42292</v>
      </c>
      <c r="D460" s="29">
        <v>1911</v>
      </c>
      <c r="E460" s="29">
        <v>5457</v>
      </c>
      <c r="F460" s="28" t="s">
        <v>20</v>
      </c>
      <c r="G460" s="28" t="s">
        <v>42</v>
      </c>
      <c r="H460" s="28" t="s">
        <v>18</v>
      </c>
      <c r="I460" s="29">
        <v>2014</v>
      </c>
      <c r="J460" s="29">
        <v>2920</v>
      </c>
      <c r="K460" s="29">
        <v>245</v>
      </c>
      <c r="L460" s="31">
        <v>0.7</v>
      </c>
      <c r="M460" s="31">
        <v>0.26</v>
      </c>
      <c r="N460" s="32">
        <v>8.0000000000000002E-3</v>
      </c>
      <c r="O460" s="9">
        <v>0.1435216049382716</v>
      </c>
      <c r="P460" s="11">
        <v>4.416049382716049E-3</v>
      </c>
      <c r="Q460" s="25">
        <f>O459-O460</f>
        <v>2.6622469135802467</v>
      </c>
      <c r="R460" s="24">
        <f>P459-P460</f>
        <v>4.6683950617283948E-2</v>
      </c>
      <c r="S460" s="38">
        <f>Q460/365</f>
        <v>7.2938271604938267E-3</v>
      </c>
      <c r="T460" s="38">
        <f>R460/365</f>
        <v>1.2790123456790122E-4</v>
      </c>
      <c r="U460" s="38">
        <f>T460*0.92</f>
        <v>1.1766913580246912E-4</v>
      </c>
      <c r="V460" s="25">
        <f>LOOKUP(H460,'Load Factor Adjustment'!$A$40:$A$46,'Load Factor Adjustment'!$D$40:$D$46)</f>
        <v>0.68571428571428572</v>
      </c>
      <c r="W460" s="38">
        <f>S460*V460</f>
        <v>5.0014814814814809E-3</v>
      </c>
      <c r="X460" s="38">
        <f>U460*V460</f>
        <v>8.0687407407407406E-5</v>
      </c>
    </row>
    <row r="461" spans="1:24" x14ac:dyDescent="0.25">
      <c r="A461" s="28" t="s">
        <v>16</v>
      </c>
      <c r="B461" s="29">
        <v>2015</v>
      </c>
      <c r="C461" s="34">
        <v>42296</v>
      </c>
      <c r="D461" s="29">
        <v>1917</v>
      </c>
      <c r="E461" s="29">
        <v>5443</v>
      </c>
      <c r="F461" s="28" t="s">
        <v>17</v>
      </c>
      <c r="G461" s="28" t="s">
        <v>19</v>
      </c>
      <c r="H461" s="28" t="s">
        <v>18</v>
      </c>
      <c r="I461" s="29">
        <v>1993</v>
      </c>
      <c r="J461" s="29">
        <v>800</v>
      </c>
      <c r="K461" s="29">
        <v>87</v>
      </c>
      <c r="L461" s="31">
        <v>0.7</v>
      </c>
      <c r="M461" s="31">
        <v>8.14</v>
      </c>
      <c r="N461" s="32">
        <v>0.497</v>
      </c>
      <c r="O461" s="9">
        <v>0.43714814814814812</v>
      </c>
      <c r="P461" s="11">
        <v>2.6690740740740741E-2</v>
      </c>
      <c r="Q461" s="25"/>
      <c r="R461" s="24"/>
    </row>
    <row r="462" spans="1:24" x14ac:dyDescent="0.25">
      <c r="A462" s="28" t="s">
        <v>16</v>
      </c>
      <c r="B462" s="29">
        <v>2015</v>
      </c>
      <c r="C462" s="34">
        <v>42296</v>
      </c>
      <c r="D462" s="29">
        <v>1917</v>
      </c>
      <c r="E462" s="29">
        <v>5444</v>
      </c>
      <c r="F462" s="28" t="s">
        <v>20</v>
      </c>
      <c r="G462" s="28" t="s">
        <v>42</v>
      </c>
      <c r="H462" s="28" t="s">
        <v>18</v>
      </c>
      <c r="I462" s="29">
        <v>2015</v>
      </c>
      <c r="J462" s="29">
        <v>800</v>
      </c>
      <c r="K462" s="29">
        <v>85</v>
      </c>
      <c r="L462" s="31">
        <v>0.7</v>
      </c>
      <c r="M462" s="31">
        <v>2.74</v>
      </c>
      <c r="N462" s="32">
        <v>0.192</v>
      </c>
      <c r="O462" s="9">
        <v>0.14376543209876541</v>
      </c>
      <c r="P462" s="11">
        <v>1.0074074074074072E-2</v>
      </c>
      <c r="Q462" s="25">
        <f>O461-O462</f>
        <v>0.29338271604938271</v>
      </c>
      <c r="R462" s="24">
        <f>P461-P462</f>
        <v>1.6616666666666668E-2</v>
      </c>
      <c r="S462" s="38">
        <f>Q462/365</f>
        <v>8.0378826314899375E-4</v>
      </c>
      <c r="T462" s="38">
        <f>R462/365</f>
        <v>4.5525114155251145E-5</v>
      </c>
      <c r="U462" s="38">
        <f>T462*0.92</f>
        <v>4.1883105022831054E-5</v>
      </c>
      <c r="V462" s="25">
        <f>LOOKUP(H462,'Load Factor Adjustment'!$A$40:$A$46,'Load Factor Adjustment'!$D$40:$D$46)</f>
        <v>0.68571428571428572</v>
      </c>
      <c r="W462" s="38">
        <f>S462*V462</f>
        <v>5.5116909473073856E-4</v>
      </c>
      <c r="X462" s="38">
        <f>U462*V462</f>
        <v>2.8719843444227009E-5</v>
      </c>
    </row>
    <row r="463" spans="1:24" x14ac:dyDescent="0.25">
      <c r="A463" s="28" t="s">
        <v>16</v>
      </c>
      <c r="B463" s="29">
        <v>2015</v>
      </c>
      <c r="C463" s="34">
        <v>42296</v>
      </c>
      <c r="D463" s="29">
        <v>1930</v>
      </c>
      <c r="E463" s="29">
        <v>5406</v>
      </c>
      <c r="F463" s="28" t="s">
        <v>17</v>
      </c>
      <c r="G463" s="28" t="s">
        <v>19</v>
      </c>
      <c r="H463" s="28" t="s">
        <v>18</v>
      </c>
      <c r="I463" s="29">
        <v>1994</v>
      </c>
      <c r="J463" s="29">
        <v>1500</v>
      </c>
      <c r="K463" s="29">
        <v>100</v>
      </c>
      <c r="L463" s="31">
        <v>0.7</v>
      </c>
      <c r="M463" s="31">
        <v>8.14</v>
      </c>
      <c r="N463" s="32">
        <v>0.497</v>
      </c>
      <c r="O463" s="9">
        <v>0.94212962962962965</v>
      </c>
      <c r="P463" s="11">
        <v>5.752314814814815E-2</v>
      </c>
      <c r="Q463" s="25"/>
      <c r="R463" s="24"/>
    </row>
    <row r="464" spans="1:24" x14ac:dyDescent="0.25">
      <c r="A464" s="28" t="s">
        <v>16</v>
      </c>
      <c r="B464" s="29">
        <v>2015</v>
      </c>
      <c r="C464" s="34">
        <v>42296</v>
      </c>
      <c r="D464" s="29">
        <v>1930</v>
      </c>
      <c r="E464" s="29">
        <v>5407</v>
      </c>
      <c r="F464" s="28" t="s">
        <v>20</v>
      </c>
      <c r="G464" s="28" t="s">
        <v>42</v>
      </c>
      <c r="H464" s="28" t="s">
        <v>18</v>
      </c>
      <c r="I464" s="29">
        <v>2015</v>
      </c>
      <c r="J464" s="29">
        <v>1500</v>
      </c>
      <c r="K464" s="29">
        <v>85</v>
      </c>
      <c r="L464" s="31">
        <v>0.7</v>
      </c>
      <c r="M464" s="31">
        <v>2.3199999999999998</v>
      </c>
      <c r="N464" s="32">
        <v>0.112</v>
      </c>
      <c r="O464" s="9">
        <v>0.22824074074074069</v>
      </c>
      <c r="P464" s="11">
        <v>1.1018518518518518E-2</v>
      </c>
      <c r="Q464" s="25">
        <f>O463-O464</f>
        <v>0.71388888888888902</v>
      </c>
      <c r="R464" s="24">
        <f>P463-P464</f>
        <v>4.6504629629629632E-2</v>
      </c>
      <c r="S464" s="38">
        <f>Q464/365</f>
        <v>1.9558599695586E-3</v>
      </c>
      <c r="T464" s="38">
        <f>R464/365</f>
        <v>1.2740994419076611E-4</v>
      </c>
      <c r="U464" s="38">
        <f>T464*0.92</f>
        <v>1.1721714865550483E-4</v>
      </c>
      <c r="V464" s="25">
        <f>LOOKUP(H464,'Load Factor Adjustment'!$A$40:$A$46,'Load Factor Adjustment'!$D$40:$D$46)</f>
        <v>0.68571428571428572</v>
      </c>
      <c r="W464" s="38">
        <f>S464*V464</f>
        <v>1.34116112198304E-3</v>
      </c>
      <c r="X464" s="38">
        <f>U464*V464</f>
        <v>8.0377473363774739E-5</v>
      </c>
    </row>
    <row r="465" spans="1:24" x14ac:dyDescent="0.25">
      <c r="A465" s="28" t="s">
        <v>16</v>
      </c>
      <c r="B465" s="29">
        <v>2015</v>
      </c>
      <c r="C465" s="34">
        <v>42296</v>
      </c>
      <c r="D465" s="29">
        <v>1938</v>
      </c>
      <c r="E465" s="29">
        <v>5523</v>
      </c>
      <c r="F465" s="28" t="s">
        <v>17</v>
      </c>
      <c r="G465" s="28" t="s">
        <v>19</v>
      </c>
      <c r="H465" s="28" t="s">
        <v>18</v>
      </c>
      <c r="I465" s="29">
        <v>1986</v>
      </c>
      <c r="J465" s="29">
        <v>1500</v>
      </c>
      <c r="K465" s="29">
        <v>65</v>
      </c>
      <c r="L465" s="31">
        <v>0.7</v>
      </c>
      <c r="M465" s="31">
        <v>12.09</v>
      </c>
      <c r="N465" s="32">
        <v>0.60499999999999998</v>
      </c>
      <c r="O465" s="9">
        <v>0.90954861111111107</v>
      </c>
      <c r="P465" s="11">
        <v>4.5515046296296297E-2</v>
      </c>
      <c r="Q465" s="25"/>
      <c r="R465" s="24"/>
    </row>
    <row r="466" spans="1:24" x14ac:dyDescent="0.25">
      <c r="A466" s="28" t="s">
        <v>16</v>
      </c>
      <c r="B466" s="29">
        <v>2015</v>
      </c>
      <c r="C466" s="34">
        <v>42296</v>
      </c>
      <c r="D466" s="29">
        <v>1938</v>
      </c>
      <c r="E466" s="29">
        <v>5524</v>
      </c>
      <c r="F466" s="28" t="s">
        <v>20</v>
      </c>
      <c r="G466" s="28" t="s">
        <v>42</v>
      </c>
      <c r="H466" s="28" t="s">
        <v>18</v>
      </c>
      <c r="I466" s="29">
        <v>2014</v>
      </c>
      <c r="J466" s="29">
        <v>1500</v>
      </c>
      <c r="K466" s="29">
        <v>66</v>
      </c>
      <c r="L466" s="31">
        <v>0.7</v>
      </c>
      <c r="M466" s="31">
        <v>2.74</v>
      </c>
      <c r="N466" s="32">
        <v>8.0000000000000002E-3</v>
      </c>
      <c r="O466" s="9">
        <v>0.20930555555555555</v>
      </c>
      <c r="P466" s="11">
        <v>6.111111111111111E-4</v>
      </c>
      <c r="Q466" s="25">
        <f>O465-O466</f>
        <v>0.70024305555555555</v>
      </c>
      <c r="R466" s="24">
        <f>P465-P466</f>
        <v>4.4903935185185186E-2</v>
      </c>
      <c r="S466" s="38">
        <f>Q466/365</f>
        <v>1.9184741248097412E-3</v>
      </c>
      <c r="T466" s="38">
        <f>R466/365</f>
        <v>1.2302447995941147E-4</v>
      </c>
      <c r="U466" s="38">
        <f>T466*0.92</f>
        <v>1.1318252156265856E-4</v>
      </c>
      <c r="V466" s="25">
        <f>LOOKUP(H466,'Load Factor Adjustment'!$A$40:$A$46,'Load Factor Adjustment'!$D$40:$D$46)</f>
        <v>0.68571428571428572</v>
      </c>
      <c r="W466" s="38">
        <f>S466*V466</f>
        <v>1.3155251141552511E-3</v>
      </c>
      <c r="X466" s="38">
        <f>U466*V466</f>
        <v>7.7610871928680147E-5</v>
      </c>
    </row>
    <row r="467" spans="1:24" x14ac:dyDescent="0.25">
      <c r="A467" s="28" t="s">
        <v>23</v>
      </c>
      <c r="B467" s="29">
        <v>2015</v>
      </c>
      <c r="C467" s="34">
        <v>42297</v>
      </c>
      <c r="D467" s="29">
        <v>1836</v>
      </c>
      <c r="E467" s="29">
        <v>5288</v>
      </c>
      <c r="F467" s="28" t="s">
        <v>17</v>
      </c>
      <c r="G467" s="28" t="s">
        <v>19</v>
      </c>
      <c r="H467" s="28" t="s">
        <v>18</v>
      </c>
      <c r="I467" s="29">
        <v>1986</v>
      </c>
      <c r="J467" s="29">
        <v>300</v>
      </c>
      <c r="K467" s="29">
        <v>81</v>
      </c>
      <c r="L467" s="31">
        <v>0.7</v>
      </c>
      <c r="M467" s="31">
        <v>12.09</v>
      </c>
      <c r="N467" s="32">
        <v>0.60499999999999998</v>
      </c>
      <c r="O467" s="9">
        <v>0.22668749999999999</v>
      </c>
      <c r="P467" s="11">
        <v>1.134375E-2</v>
      </c>
      <c r="Q467" s="25"/>
      <c r="R467" s="24"/>
    </row>
    <row r="468" spans="1:24" x14ac:dyDescent="0.25">
      <c r="A468" s="28" t="s">
        <v>23</v>
      </c>
      <c r="B468" s="29">
        <v>2015</v>
      </c>
      <c r="C468" s="34">
        <v>42297</v>
      </c>
      <c r="D468" s="29">
        <v>1836</v>
      </c>
      <c r="E468" s="29">
        <v>5289</v>
      </c>
      <c r="F468" s="28" t="s">
        <v>20</v>
      </c>
      <c r="G468" s="28" t="s">
        <v>33</v>
      </c>
      <c r="H468" s="28" t="s">
        <v>18</v>
      </c>
      <c r="I468" s="29">
        <v>2014</v>
      </c>
      <c r="J468" s="29">
        <v>300</v>
      </c>
      <c r="K468" s="29">
        <v>100</v>
      </c>
      <c r="L468" s="31">
        <v>0.7</v>
      </c>
      <c r="M468" s="31">
        <v>2.15</v>
      </c>
      <c r="N468" s="32">
        <v>8.0000000000000002E-3</v>
      </c>
      <c r="O468" s="9">
        <v>4.9768518518518517E-2</v>
      </c>
      <c r="P468" s="11">
        <v>1.8518518518518518E-4</v>
      </c>
      <c r="Q468" s="25">
        <f>O467-O468</f>
        <v>0.17691898148148147</v>
      </c>
      <c r="R468" s="24">
        <f>P467-P468</f>
        <v>1.1158564814814814E-2</v>
      </c>
      <c r="S468" s="38">
        <f>Q468/365</f>
        <v>4.8470953830542866E-4</v>
      </c>
      <c r="T468" s="38">
        <f>R468/365</f>
        <v>3.0571410451547434E-5</v>
      </c>
      <c r="U468" s="38">
        <f>T468*0.92</f>
        <v>2.8125697615423642E-5</v>
      </c>
      <c r="V468" s="25">
        <f>LOOKUP(H468,'Load Factor Adjustment'!$A$40:$A$46,'Load Factor Adjustment'!$D$40:$D$46)</f>
        <v>0.68571428571428572</v>
      </c>
      <c r="W468" s="38">
        <f>S468*V468</f>
        <v>3.3237225483800822E-4</v>
      </c>
      <c r="X468" s="38">
        <f>U468*V468</f>
        <v>1.9286192650576211E-5</v>
      </c>
    </row>
    <row r="469" spans="1:24" x14ac:dyDescent="0.25">
      <c r="A469" s="28" t="s">
        <v>27</v>
      </c>
      <c r="B469" s="29">
        <v>2015</v>
      </c>
      <c r="C469" s="34">
        <v>42297</v>
      </c>
      <c r="D469" s="29">
        <v>1868</v>
      </c>
      <c r="E469" s="29">
        <v>5336</v>
      </c>
      <c r="F469" s="28" t="s">
        <v>17</v>
      </c>
      <c r="G469" s="28" t="s">
        <v>19</v>
      </c>
      <c r="H469" s="28" t="s">
        <v>18</v>
      </c>
      <c r="I469" s="29">
        <v>1975</v>
      </c>
      <c r="J469" s="29">
        <v>200</v>
      </c>
      <c r="K469" s="29">
        <v>98</v>
      </c>
      <c r="L469" s="31">
        <v>0.7</v>
      </c>
      <c r="M469" s="31">
        <v>12.09</v>
      </c>
      <c r="N469" s="32">
        <v>0.60499999999999998</v>
      </c>
      <c r="O469" s="9">
        <v>0.18284259259259258</v>
      </c>
      <c r="P469" s="11">
        <v>9.1496913580246912E-3</v>
      </c>
      <c r="Q469" s="25"/>
      <c r="R469" s="24"/>
    </row>
    <row r="470" spans="1:24" x14ac:dyDescent="0.25">
      <c r="A470" s="28" t="s">
        <v>27</v>
      </c>
      <c r="B470" s="29">
        <v>2015</v>
      </c>
      <c r="C470" s="34">
        <v>42297</v>
      </c>
      <c r="D470" s="29">
        <v>1868</v>
      </c>
      <c r="E470" s="29">
        <v>5337</v>
      </c>
      <c r="F470" s="28" t="s">
        <v>20</v>
      </c>
      <c r="G470" s="28" t="s">
        <v>33</v>
      </c>
      <c r="H470" s="28" t="s">
        <v>18</v>
      </c>
      <c r="I470" s="29">
        <v>2012</v>
      </c>
      <c r="J470" s="29">
        <v>200</v>
      </c>
      <c r="K470" s="29">
        <v>100</v>
      </c>
      <c r="L470" s="31">
        <v>0.7</v>
      </c>
      <c r="M470" s="31">
        <v>2.15</v>
      </c>
      <c r="N470" s="32">
        <v>8.0000000000000002E-3</v>
      </c>
      <c r="O470" s="9">
        <v>3.3179012345679007E-2</v>
      </c>
      <c r="P470" s="11">
        <v>1.2345679012345679E-4</v>
      </c>
      <c r="Q470" s="25">
        <f>O469-O470</f>
        <v>0.14966358024691356</v>
      </c>
      <c r="R470" s="24">
        <f>P469-P470</f>
        <v>9.026234567901234E-3</v>
      </c>
      <c r="S470" s="38">
        <f>Q470/365</f>
        <v>4.1003720615592759E-4</v>
      </c>
      <c r="T470" s="38">
        <f>R470/365</f>
        <v>2.4729409775071873E-5</v>
      </c>
      <c r="U470" s="38">
        <f>T470*0.92</f>
        <v>2.2751056993066123E-5</v>
      </c>
      <c r="V470" s="25">
        <f>LOOKUP(H470,'Load Factor Adjustment'!$A$40:$A$46,'Load Factor Adjustment'!$D$40:$D$46)</f>
        <v>0.68571428571428572</v>
      </c>
      <c r="W470" s="38">
        <f>S470*V470</f>
        <v>2.811683699354932E-4</v>
      </c>
      <c r="X470" s="38">
        <f>U470*V470</f>
        <v>1.5600724795245343E-5</v>
      </c>
    </row>
    <row r="471" spans="1:24" x14ac:dyDescent="0.25">
      <c r="A471" s="28" t="s">
        <v>27</v>
      </c>
      <c r="B471" s="29">
        <v>2014</v>
      </c>
      <c r="C471" s="34">
        <v>42297</v>
      </c>
      <c r="D471" s="29">
        <v>1873</v>
      </c>
      <c r="E471" s="29">
        <v>5268</v>
      </c>
      <c r="F471" s="28" t="s">
        <v>17</v>
      </c>
      <c r="G471" s="28" t="s">
        <v>19</v>
      </c>
      <c r="H471" s="28" t="s">
        <v>18</v>
      </c>
      <c r="I471" s="29">
        <v>1991</v>
      </c>
      <c r="J471" s="29">
        <v>900</v>
      </c>
      <c r="K471" s="29">
        <v>72</v>
      </c>
      <c r="L471" s="31">
        <v>0.7</v>
      </c>
      <c r="M471" s="31">
        <v>8.14</v>
      </c>
      <c r="N471" s="32">
        <v>0.497</v>
      </c>
      <c r="O471" s="9">
        <v>0.40700000000000008</v>
      </c>
      <c r="P471" s="11">
        <v>2.4850000000000001E-2</v>
      </c>
      <c r="Q471" s="25"/>
      <c r="R471" s="24"/>
    </row>
    <row r="472" spans="1:24" x14ac:dyDescent="0.25">
      <c r="A472" s="28" t="s">
        <v>27</v>
      </c>
      <c r="B472" s="29">
        <v>2014</v>
      </c>
      <c r="C472" s="34">
        <v>42297</v>
      </c>
      <c r="D472" s="29">
        <v>1873</v>
      </c>
      <c r="E472" s="29">
        <v>5269</v>
      </c>
      <c r="F472" s="28" t="s">
        <v>20</v>
      </c>
      <c r="G472" s="28" t="s">
        <v>31</v>
      </c>
      <c r="H472" s="28" t="s">
        <v>18</v>
      </c>
      <c r="I472" s="29">
        <v>2014</v>
      </c>
      <c r="J472" s="29">
        <v>900</v>
      </c>
      <c r="K472" s="29">
        <v>85</v>
      </c>
      <c r="L472" s="31">
        <v>0.7</v>
      </c>
      <c r="M472" s="31">
        <v>2.74</v>
      </c>
      <c r="N472" s="32">
        <v>8.0000000000000002E-3</v>
      </c>
      <c r="O472" s="9">
        <v>0.16173611111111111</v>
      </c>
      <c r="P472" s="11">
        <v>4.7222222222222218E-4</v>
      </c>
      <c r="Q472" s="25">
        <f>O471-O472</f>
        <v>0.24526388888888898</v>
      </c>
      <c r="R472" s="24">
        <f>P471-P472</f>
        <v>2.4377777777777779E-2</v>
      </c>
      <c r="S472" s="38">
        <f>Q472/365</f>
        <v>6.7195585996955879E-4</v>
      </c>
      <c r="T472" s="38">
        <f>R472/365</f>
        <v>6.6788432267884327E-5</v>
      </c>
      <c r="U472" s="38">
        <f>T472*0.92</f>
        <v>6.1445357686453582E-5</v>
      </c>
      <c r="V472" s="25">
        <f>LOOKUP(H472,'Load Factor Adjustment'!$A$40:$A$46,'Load Factor Adjustment'!$D$40:$D$46)</f>
        <v>0.68571428571428572</v>
      </c>
      <c r="W472" s="38">
        <f>S472*V472</f>
        <v>4.6076973255055459E-4</v>
      </c>
      <c r="X472" s="38">
        <f>U472*V472</f>
        <v>4.2133959556425316E-5</v>
      </c>
    </row>
    <row r="473" spans="1:24" x14ac:dyDescent="0.25">
      <c r="A473" s="28" t="s">
        <v>27</v>
      </c>
      <c r="B473" s="29">
        <v>2015</v>
      </c>
      <c r="C473" s="34">
        <v>42299</v>
      </c>
      <c r="D473" s="29">
        <v>1880</v>
      </c>
      <c r="E473" s="29">
        <v>5346</v>
      </c>
      <c r="F473" s="28" t="s">
        <v>17</v>
      </c>
      <c r="G473" s="28" t="s">
        <v>19</v>
      </c>
      <c r="H473" s="28" t="s">
        <v>18</v>
      </c>
      <c r="I473" s="29">
        <v>1973</v>
      </c>
      <c r="J473" s="29">
        <v>450</v>
      </c>
      <c r="K473" s="29">
        <v>144</v>
      </c>
      <c r="L473" s="31">
        <v>0.7</v>
      </c>
      <c r="M473" s="31">
        <v>11.16</v>
      </c>
      <c r="N473" s="32">
        <v>0.39600000000000002</v>
      </c>
      <c r="O473" s="9">
        <v>0.55799999999999994</v>
      </c>
      <c r="P473" s="11">
        <v>1.9800000000000002E-2</v>
      </c>
      <c r="Q473" s="25"/>
      <c r="R473" s="24"/>
    </row>
    <row r="474" spans="1:24" x14ac:dyDescent="0.25">
      <c r="A474" s="28" t="s">
        <v>27</v>
      </c>
      <c r="B474" s="29">
        <v>2015</v>
      </c>
      <c r="C474" s="34">
        <v>42299</v>
      </c>
      <c r="D474" s="29">
        <v>1880</v>
      </c>
      <c r="E474" s="29">
        <v>5347</v>
      </c>
      <c r="F474" s="28" t="s">
        <v>20</v>
      </c>
      <c r="G474" s="28" t="s">
        <v>33</v>
      </c>
      <c r="H474" s="28" t="s">
        <v>18</v>
      </c>
      <c r="I474" s="29">
        <v>2014</v>
      </c>
      <c r="J474" s="29">
        <v>450</v>
      </c>
      <c r="K474" s="29">
        <v>99</v>
      </c>
      <c r="L474" s="31">
        <v>0.7</v>
      </c>
      <c r="M474" s="31">
        <v>2.14</v>
      </c>
      <c r="N474" s="32">
        <v>8.0000000000000002E-3</v>
      </c>
      <c r="O474" s="9">
        <v>7.3562499999999989E-2</v>
      </c>
      <c r="P474" s="11">
        <v>2.7500000000000002E-4</v>
      </c>
      <c r="Q474" s="25">
        <f>O473-O474</f>
        <v>0.48443749999999997</v>
      </c>
      <c r="R474" s="24">
        <f>P473-P474</f>
        <v>1.9525000000000001E-2</v>
      </c>
      <c r="S474" s="38">
        <f>Q474/365</f>
        <v>1.3272260273972602E-3</v>
      </c>
      <c r="T474" s="38">
        <f>R474/365</f>
        <v>5.349315068493151E-5</v>
      </c>
      <c r="U474" s="38">
        <f>T474*0.92</f>
        <v>4.9213698630136989E-5</v>
      </c>
      <c r="V474" s="25">
        <f>LOOKUP(H474,'Load Factor Adjustment'!$A$40:$A$46,'Load Factor Adjustment'!$D$40:$D$46)</f>
        <v>0.68571428571428572</v>
      </c>
      <c r="W474" s="38">
        <f>S474*V474</f>
        <v>9.1009784735812129E-4</v>
      </c>
      <c r="X474" s="38">
        <f>U474*V474</f>
        <v>3.3746536203522506E-5</v>
      </c>
    </row>
    <row r="475" spans="1:24" x14ac:dyDescent="0.25">
      <c r="A475" s="28" t="s">
        <v>16</v>
      </c>
      <c r="B475" s="29">
        <v>2015</v>
      </c>
      <c r="C475" s="34">
        <v>42300</v>
      </c>
      <c r="D475" s="29">
        <v>1952</v>
      </c>
      <c r="E475" s="29">
        <v>5229</v>
      </c>
      <c r="F475" s="28" t="s">
        <v>17</v>
      </c>
      <c r="G475" s="28" t="s">
        <v>32</v>
      </c>
      <c r="H475" s="28" t="s">
        <v>18</v>
      </c>
      <c r="I475" s="29">
        <v>1999</v>
      </c>
      <c r="J475" s="29">
        <v>3200</v>
      </c>
      <c r="K475" s="29">
        <v>121</v>
      </c>
      <c r="L475" s="31">
        <v>0.7</v>
      </c>
      <c r="M475" s="31">
        <v>6.54</v>
      </c>
      <c r="N475" s="32">
        <v>0.27400000000000002</v>
      </c>
      <c r="O475" s="9">
        <v>1.9539259259259258</v>
      </c>
      <c r="P475" s="11">
        <v>8.1861728395061714E-2</v>
      </c>
      <c r="Q475" s="25"/>
      <c r="R475" s="24"/>
    </row>
    <row r="476" spans="1:24" x14ac:dyDescent="0.25">
      <c r="A476" s="28" t="s">
        <v>16</v>
      </c>
      <c r="B476" s="29">
        <v>2015</v>
      </c>
      <c r="C476" s="34">
        <v>42300</v>
      </c>
      <c r="D476" s="29">
        <v>1952</v>
      </c>
      <c r="E476" s="29">
        <v>5230</v>
      </c>
      <c r="F476" s="28" t="s">
        <v>20</v>
      </c>
      <c r="G476" s="28" t="s">
        <v>21</v>
      </c>
      <c r="H476" s="28" t="s">
        <v>18</v>
      </c>
      <c r="I476" s="29">
        <v>2015</v>
      </c>
      <c r="J476" s="29">
        <v>3200</v>
      </c>
      <c r="K476" s="29">
        <v>105</v>
      </c>
      <c r="L476" s="31">
        <v>0.7</v>
      </c>
      <c r="M476" s="31">
        <v>2.3199999999999998</v>
      </c>
      <c r="N476" s="32">
        <v>0.112</v>
      </c>
      <c r="O476" s="9">
        <v>0.60148148148148139</v>
      </c>
      <c r="P476" s="11">
        <v>2.9037037037037035E-2</v>
      </c>
      <c r="Q476" s="25">
        <f>O475-O476</f>
        <v>1.3524444444444446</v>
      </c>
      <c r="R476" s="24">
        <f>P475-P476</f>
        <v>5.2824691358024679E-2</v>
      </c>
      <c r="S476" s="38">
        <f>Q476/365</f>
        <v>3.7053272450532728E-3</v>
      </c>
      <c r="T476" s="38">
        <f>R476/365</f>
        <v>1.4472518180280735E-4</v>
      </c>
      <c r="U476" s="38">
        <f>T476*0.92</f>
        <v>1.3314716725858276E-4</v>
      </c>
      <c r="V476" s="25">
        <f>LOOKUP(H476,'Load Factor Adjustment'!$A$40:$A$46,'Load Factor Adjustment'!$D$40:$D$46)</f>
        <v>0.68571428571428572</v>
      </c>
      <c r="W476" s="38">
        <f>S476*V476</f>
        <v>2.5407958251793873E-3</v>
      </c>
      <c r="X476" s="38">
        <f>U476*V476</f>
        <v>9.1300914691599613E-5</v>
      </c>
    </row>
    <row r="477" spans="1:24" x14ac:dyDescent="0.25">
      <c r="A477" s="28" t="s">
        <v>16</v>
      </c>
      <c r="B477" s="29">
        <v>2015</v>
      </c>
      <c r="C477" s="34">
        <v>42300</v>
      </c>
      <c r="D477" s="29">
        <v>1953</v>
      </c>
      <c r="E477" s="29">
        <v>5227</v>
      </c>
      <c r="F477" s="28" t="s">
        <v>17</v>
      </c>
      <c r="G477" s="28" t="s">
        <v>19</v>
      </c>
      <c r="H477" s="28" t="s">
        <v>18</v>
      </c>
      <c r="I477" s="29">
        <v>1975</v>
      </c>
      <c r="J477" s="29">
        <v>3100</v>
      </c>
      <c r="K477" s="29">
        <v>125</v>
      </c>
      <c r="L477" s="31">
        <v>0.7</v>
      </c>
      <c r="M477" s="31">
        <v>11.16</v>
      </c>
      <c r="N477" s="32">
        <v>0.39600000000000002</v>
      </c>
      <c r="O477" s="9">
        <v>3.3368055555555554</v>
      </c>
      <c r="P477" s="11">
        <v>0.11840277777777779</v>
      </c>
      <c r="Q477" s="25"/>
      <c r="R477" s="24"/>
    </row>
    <row r="478" spans="1:24" x14ac:dyDescent="0.25">
      <c r="A478" s="28" t="s">
        <v>16</v>
      </c>
      <c r="B478" s="29">
        <v>2015</v>
      </c>
      <c r="C478" s="34">
        <v>42300</v>
      </c>
      <c r="D478" s="29">
        <v>1953</v>
      </c>
      <c r="E478" s="29">
        <v>5228</v>
      </c>
      <c r="F478" s="28" t="s">
        <v>20</v>
      </c>
      <c r="G478" s="28" t="s">
        <v>21</v>
      </c>
      <c r="H478" s="28" t="s">
        <v>18</v>
      </c>
      <c r="I478" s="29">
        <v>2015</v>
      </c>
      <c r="J478" s="29">
        <v>3100</v>
      </c>
      <c r="K478" s="29">
        <v>105</v>
      </c>
      <c r="L478" s="31">
        <v>0.7</v>
      </c>
      <c r="M478" s="31">
        <v>2.3199999999999998</v>
      </c>
      <c r="N478" s="32">
        <v>0.112</v>
      </c>
      <c r="O478" s="9">
        <v>0.58268518518518508</v>
      </c>
      <c r="P478" s="11">
        <v>2.8129629629629626E-2</v>
      </c>
      <c r="Q478" s="25">
        <f>O477-O478</f>
        <v>2.7541203703703703</v>
      </c>
      <c r="R478" s="24">
        <f>P477-P478</f>
        <v>9.0273148148148158E-2</v>
      </c>
      <c r="S478" s="38">
        <f>Q478/365</f>
        <v>7.5455352612886859E-3</v>
      </c>
      <c r="T478" s="38">
        <f>R478/365</f>
        <v>2.4732369355657028E-4</v>
      </c>
      <c r="U478" s="38">
        <f>T478*0.92</f>
        <v>2.2753779807204466E-4</v>
      </c>
      <c r="V478" s="25">
        <f>LOOKUP(H478,'Load Factor Adjustment'!$A$40:$A$46,'Load Factor Adjustment'!$D$40:$D$46)</f>
        <v>0.68571428571428572</v>
      </c>
      <c r="W478" s="38">
        <f>S478*V478</f>
        <v>5.1740813220265275E-3</v>
      </c>
      <c r="X478" s="38">
        <f>U478*V478</f>
        <v>1.5602591867797349E-4</v>
      </c>
    </row>
    <row r="479" spans="1:24" x14ac:dyDescent="0.25">
      <c r="A479" s="28" t="s">
        <v>27</v>
      </c>
      <c r="B479" s="29">
        <v>2014</v>
      </c>
      <c r="C479" s="34">
        <v>42303</v>
      </c>
      <c r="D479" s="29">
        <v>1858</v>
      </c>
      <c r="E479" s="29">
        <v>5282</v>
      </c>
      <c r="F479" s="28" t="s">
        <v>17</v>
      </c>
      <c r="G479" s="28" t="s">
        <v>19</v>
      </c>
      <c r="H479" s="28" t="s">
        <v>18</v>
      </c>
      <c r="I479" s="29">
        <v>1996</v>
      </c>
      <c r="J479" s="29">
        <v>600</v>
      </c>
      <c r="K479" s="29">
        <v>60</v>
      </c>
      <c r="L479" s="31">
        <v>0.7</v>
      </c>
      <c r="M479" s="31">
        <v>8.14</v>
      </c>
      <c r="N479" s="32">
        <v>0.497</v>
      </c>
      <c r="O479" s="9">
        <v>0.22611111111111112</v>
      </c>
      <c r="P479" s="11">
        <v>1.3805555555555555E-2</v>
      </c>
      <c r="Q479" s="25"/>
      <c r="R479" s="24"/>
    </row>
    <row r="480" spans="1:24" x14ac:dyDescent="0.25">
      <c r="A480" s="28" t="s">
        <v>27</v>
      </c>
      <c r="B480" s="29">
        <v>2014</v>
      </c>
      <c r="C480" s="34">
        <v>42303</v>
      </c>
      <c r="D480" s="29">
        <v>1858</v>
      </c>
      <c r="E480" s="29">
        <v>5283</v>
      </c>
      <c r="F480" s="28" t="s">
        <v>20</v>
      </c>
      <c r="G480" s="28" t="s">
        <v>42</v>
      </c>
      <c r="H480" s="28" t="s">
        <v>18</v>
      </c>
      <c r="I480" s="29">
        <v>2014</v>
      </c>
      <c r="J480" s="29">
        <v>600</v>
      </c>
      <c r="K480" s="29">
        <v>71</v>
      </c>
      <c r="L480" s="31">
        <v>0.7</v>
      </c>
      <c r="M480" s="31">
        <v>2.74</v>
      </c>
      <c r="N480" s="32">
        <v>8.0000000000000002E-3</v>
      </c>
      <c r="O480" s="9">
        <v>9.006481481481482E-2</v>
      </c>
      <c r="P480" s="11">
        <v>2.6296296296296294E-4</v>
      </c>
      <c r="Q480" s="25">
        <f>O479-O480</f>
        <v>0.1360462962962963</v>
      </c>
      <c r="R480" s="24">
        <f>P479-P480</f>
        <v>1.3542592592592592E-2</v>
      </c>
      <c r="S480" s="38">
        <f>Q480/365</f>
        <v>3.7272957889396247E-4</v>
      </c>
      <c r="T480" s="38">
        <f>R480/365</f>
        <v>3.7102993404363264E-5</v>
      </c>
      <c r="U480" s="38">
        <f>T480*0.92</f>
        <v>3.4134753932014206E-5</v>
      </c>
      <c r="V480" s="25">
        <f>LOOKUP(H480,'Load Factor Adjustment'!$A$40:$A$46,'Load Factor Adjustment'!$D$40:$D$46)</f>
        <v>0.68571428571428572</v>
      </c>
      <c r="W480" s="38">
        <f>S480*V480</f>
        <v>2.5558599695586E-4</v>
      </c>
      <c r="X480" s="38">
        <f>U480*V480</f>
        <v>2.3406688410524026E-5</v>
      </c>
    </row>
    <row r="481" spans="1:24" x14ac:dyDescent="0.25">
      <c r="A481" s="28" t="s">
        <v>27</v>
      </c>
      <c r="B481" s="29">
        <v>2014</v>
      </c>
      <c r="C481" s="34">
        <v>42303</v>
      </c>
      <c r="D481" s="29">
        <v>1860</v>
      </c>
      <c r="E481" s="29">
        <v>5280</v>
      </c>
      <c r="F481" s="28" t="s">
        <v>17</v>
      </c>
      <c r="G481" s="28" t="s">
        <v>19</v>
      </c>
      <c r="H481" s="28" t="s">
        <v>18</v>
      </c>
      <c r="I481" s="29">
        <v>1980</v>
      </c>
      <c r="J481" s="29">
        <v>500</v>
      </c>
      <c r="K481" s="29">
        <v>60</v>
      </c>
      <c r="L481" s="31">
        <v>0.7</v>
      </c>
      <c r="M481" s="31">
        <v>12.09</v>
      </c>
      <c r="N481" s="32">
        <v>0.60499999999999998</v>
      </c>
      <c r="O481" s="9">
        <v>0.27986111111111106</v>
      </c>
      <c r="P481" s="11">
        <v>1.4004629629629629E-2</v>
      </c>
      <c r="Q481" s="25"/>
      <c r="R481" s="24"/>
    </row>
    <row r="482" spans="1:24" x14ac:dyDescent="0.25">
      <c r="A482" s="28" t="s">
        <v>27</v>
      </c>
      <c r="B482" s="29">
        <v>2014</v>
      </c>
      <c r="C482" s="34">
        <v>42303</v>
      </c>
      <c r="D482" s="29">
        <v>1860</v>
      </c>
      <c r="E482" s="29">
        <v>5281</v>
      </c>
      <c r="F482" s="28" t="s">
        <v>20</v>
      </c>
      <c r="G482" s="28" t="s">
        <v>42</v>
      </c>
      <c r="H482" s="28" t="s">
        <v>18</v>
      </c>
      <c r="I482" s="29">
        <v>2015</v>
      </c>
      <c r="J482" s="29">
        <v>500</v>
      </c>
      <c r="K482" s="29">
        <v>75</v>
      </c>
      <c r="L482" s="31">
        <v>0.7</v>
      </c>
      <c r="M482" s="31">
        <v>0.26</v>
      </c>
      <c r="N482" s="32">
        <v>8.0000000000000002E-3</v>
      </c>
      <c r="O482" s="9">
        <v>7.5231481481481477E-3</v>
      </c>
      <c r="P482" s="11">
        <v>2.3148148148148149E-4</v>
      </c>
      <c r="Q482" s="25">
        <f>O481-O482</f>
        <v>0.27233796296296292</v>
      </c>
      <c r="R482" s="24">
        <f>P481-P482</f>
        <v>1.3773148148148147E-2</v>
      </c>
      <c r="S482" s="38">
        <f>Q482/365</f>
        <v>7.4613140537798056E-4</v>
      </c>
      <c r="T482" s="38">
        <f>R482/365</f>
        <v>3.7734652460679853E-5</v>
      </c>
      <c r="U482" s="38">
        <f>T482*0.92</f>
        <v>3.4715880263825463E-5</v>
      </c>
      <c r="V482" s="25">
        <f>LOOKUP(H482,'Load Factor Adjustment'!$A$40:$A$46,'Load Factor Adjustment'!$D$40:$D$46)</f>
        <v>0.68571428571428572</v>
      </c>
      <c r="W482" s="38">
        <f>S482*V482</f>
        <v>5.116329636877581E-4</v>
      </c>
      <c r="X482" s="38">
        <f>U482*V482</f>
        <v>2.3805175038051748E-5</v>
      </c>
    </row>
    <row r="483" spans="1:24" x14ac:dyDescent="0.25">
      <c r="A483" s="28" t="s">
        <v>27</v>
      </c>
      <c r="B483" s="29">
        <v>2014</v>
      </c>
      <c r="C483" s="34">
        <v>42303</v>
      </c>
      <c r="D483" s="29">
        <v>1863</v>
      </c>
      <c r="E483" s="29">
        <v>5278</v>
      </c>
      <c r="F483" s="28" t="s">
        <v>17</v>
      </c>
      <c r="G483" s="28" t="s">
        <v>32</v>
      </c>
      <c r="H483" s="28" t="s">
        <v>18</v>
      </c>
      <c r="I483" s="29">
        <v>2000</v>
      </c>
      <c r="J483" s="29">
        <v>500</v>
      </c>
      <c r="K483" s="29">
        <v>126</v>
      </c>
      <c r="L483" s="31">
        <v>0.7</v>
      </c>
      <c r="M483" s="31">
        <v>6.54</v>
      </c>
      <c r="N483" s="32">
        <v>0.27400000000000002</v>
      </c>
      <c r="O483" s="9">
        <v>0.31791666666666668</v>
      </c>
      <c r="P483" s="11">
        <v>1.3319444444444445E-2</v>
      </c>
      <c r="Q483" s="25"/>
      <c r="R483" s="24"/>
    </row>
    <row r="484" spans="1:24" x14ac:dyDescent="0.25">
      <c r="A484" s="28" t="s">
        <v>27</v>
      </c>
      <c r="B484" s="29">
        <v>2014</v>
      </c>
      <c r="C484" s="34">
        <v>42303</v>
      </c>
      <c r="D484" s="29">
        <v>1863</v>
      </c>
      <c r="E484" s="29">
        <v>5279</v>
      </c>
      <c r="F484" s="28" t="s">
        <v>20</v>
      </c>
      <c r="G484" s="28" t="s">
        <v>33</v>
      </c>
      <c r="H484" s="28" t="s">
        <v>18</v>
      </c>
      <c r="I484" s="29">
        <v>2014</v>
      </c>
      <c r="J484" s="29">
        <v>500</v>
      </c>
      <c r="K484" s="29">
        <v>125</v>
      </c>
      <c r="L484" s="31">
        <v>0.7</v>
      </c>
      <c r="M484" s="31">
        <v>2.15</v>
      </c>
      <c r="N484" s="32">
        <v>8.0000000000000002E-3</v>
      </c>
      <c r="O484" s="9">
        <v>0.10368441358024691</v>
      </c>
      <c r="P484" s="11">
        <v>3.8580246913580245E-4</v>
      </c>
      <c r="Q484" s="25">
        <f>O483-O484</f>
        <v>0.21423225308641977</v>
      </c>
      <c r="R484" s="24">
        <f>P483-P484</f>
        <v>1.2933641975308642E-2</v>
      </c>
      <c r="S484" s="38">
        <f>Q484/365</f>
        <v>5.8693767968882133E-4</v>
      </c>
      <c r="T484" s="38">
        <f>R484/365</f>
        <v>3.54346355487908E-5</v>
      </c>
      <c r="U484" s="38">
        <f>T484*0.92</f>
        <v>3.2599864704887538E-5</v>
      </c>
      <c r="V484" s="25">
        <f>LOOKUP(H484,'Load Factor Adjustment'!$A$40:$A$46,'Load Factor Adjustment'!$D$40:$D$46)</f>
        <v>0.68571428571428572</v>
      </c>
      <c r="W484" s="38">
        <f>S484*V484</f>
        <v>4.0247155178662036E-4</v>
      </c>
      <c r="X484" s="38">
        <f>U484*V484</f>
        <v>2.2354192940494314E-5</v>
      </c>
    </row>
    <row r="485" spans="1:24" x14ac:dyDescent="0.25">
      <c r="A485" s="28" t="s">
        <v>27</v>
      </c>
      <c r="B485" s="29">
        <v>2014</v>
      </c>
      <c r="C485" s="34">
        <v>42304</v>
      </c>
      <c r="D485" s="29">
        <v>1861</v>
      </c>
      <c r="E485" s="29">
        <v>5272</v>
      </c>
      <c r="F485" s="28" t="s">
        <v>17</v>
      </c>
      <c r="G485" s="28" t="s">
        <v>19</v>
      </c>
      <c r="H485" s="28" t="s">
        <v>18</v>
      </c>
      <c r="I485" s="29">
        <v>1994</v>
      </c>
      <c r="J485" s="29">
        <v>900</v>
      </c>
      <c r="K485" s="29">
        <v>135</v>
      </c>
      <c r="L485" s="31">
        <v>0.7</v>
      </c>
      <c r="M485" s="31">
        <v>7.6</v>
      </c>
      <c r="N485" s="32">
        <v>0.27400000000000002</v>
      </c>
      <c r="O485" s="9">
        <v>0.71250000000000002</v>
      </c>
      <c r="P485" s="11">
        <v>2.5687499999999995E-2</v>
      </c>
      <c r="Q485" s="25"/>
      <c r="R485" s="24"/>
    </row>
    <row r="486" spans="1:24" x14ac:dyDescent="0.25">
      <c r="A486" s="28" t="s">
        <v>27</v>
      </c>
      <c r="B486" s="29">
        <v>2014</v>
      </c>
      <c r="C486" s="34">
        <v>42304</v>
      </c>
      <c r="D486" s="29">
        <v>1861</v>
      </c>
      <c r="E486" s="29">
        <v>5273</v>
      </c>
      <c r="F486" s="28" t="s">
        <v>20</v>
      </c>
      <c r="G486" s="28" t="s">
        <v>33</v>
      </c>
      <c r="H486" s="28" t="s">
        <v>18</v>
      </c>
      <c r="I486" s="29">
        <v>2014</v>
      </c>
      <c r="J486" s="29">
        <v>900</v>
      </c>
      <c r="K486" s="29">
        <v>148</v>
      </c>
      <c r="L486" s="31">
        <v>0.7</v>
      </c>
      <c r="M486" s="31">
        <v>2.15</v>
      </c>
      <c r="N486" s="32">
        <v>8.0000000000000002E-3</v>
      </c>
      <c r="O486" s="9">
        <v>0.22097222222222221</v>
      </c>
      <c r="P486" s="11">
        <v>8.2222222222222234E-4</v>
      </c>
      <c r="Q486" s="25">
        <f>O485-O486</f>
        <v>0.49152777777777779</v>
      </c>
      <c r="R486" s="24">
        <f>P485-P486</f>
        <v>2.4865277777777774E-2</v>
      </c>
      <c r="S486" s="38">
        <f>Q486/365</f>
        <v>1.3466514459665145E-3</v>
      </c>
      <c r="T486" s="38">
        <f>R486/365</f>
        <v>6.8124048706240484E-5</v>
      </c>
      <c r="U486" s="38">
        <f>T486*0.92</f>
        <v>6.2674124809741254E-5</v>
      </c>
      <c r="V486" s="25">
        <f>LOOKUP(H486,'Load Factor Adjustment'!$A$40:$A$46,'Load Factor Adjustment'!$D$40:$D$46)</f>
        <v>0.68571428571428572</v>
      </c>
      <c r="W486" s="38">
        <f>S486*V486</f>
        <v>9.2341813437703854E-4</v>
      </c>
      <c r="X486" s="38">
        <f>U486*V486</f>
        <v>4.2976542726679715E-5</v>
      </c>
    </row>
    <row r="487" spans="1:24" x14ac:dyDescent="0.25">
      <c r="A487" s="28" t="s">
        <v>27</v>
      </c>
      <c r="B487" s="29">
        <v>2015</v>
      </c>
      <c r="C487" s="34">
        <v>42305</v>
      </c>
      <c r="D487" s="29">
        <v>1874</v>
      </c>
      <c r="E487" s="29">
        <v>5358</v>
      </c>
      <c r="F487" s="28" t="s">
        <v>17</v>
      </c>
      <c r="G487" s="28" t="s">
        <v>19</v>
      </c>
      <c r="H487" s="28" t="s">
        <v>18</v>
      </c>
      <c r="I487" s="29">
        <v>1976</v>
      </c>
      <c r="J487" s="29">
        <v>250</v>
      </c>
      <c r="K487" s="29">
        <v>84</v>
      </c>
      <c r="L487" s="31">
        <v>0.7</v>
      </c>
      <c r="M487" s="31">
        <v>12.09</v>
      </c>
      <c r="N487" s="32">
        <v>0.60499999999999998</v>
      </c>
      <c r="O487" s="9">
        <v>0.19590277777777779</v>
      </c>
      <c r="P487" s="11">
        <v>9.8032407407407408E-3</v>
      </c>
      <c r="Q487" s="25"/>
      <c r="R487" s="24"/>
    </row>
    <row r="488" spans="1:24" x14ac:dyDescent="0.25">
      <c r="A488" s="28" t="s">
        <v>27</v>
      </c>
      <c r="B488" s="29">
        <v>2015</v>
      </c>
      <c r="C488" s="34">
        <v>42305</v>
      </c>
      <c r="D488" s="29">
        <v>1874</v>
      </c>
      <c r="E488" s="29">
        <v>5359</v>
      </c>
      <c r="F488" s="28" t="s">
        <v>20</v>
      </c>
      <c r="G488" s="28" t="s">
        <v>33</v>
      </c>
      <c r="H488" s="28" t="s">
        <v>18</v>
      </c>
      <c r="I488" s="29">
        <v>2014</v>
      </c>
      <c r="J488" s="29">
        <v>250</v>
      </c>
      <c r="K488" s="29">
        <v>105</v>
      </c>
      <c r="L488" s="31">
        <v>0.7</v>
      </c>
      <c r="M488" s="31">
        <v>2.15</v>
      </c>
      <c r="N488" s="32">
        <v>8.0000000000000002E-3</v>
      </c>
      <c r="O488" s="9">
        <v>4.3547453703703706E-2</v>
      </c>
      <c r="P488" s="11">
        <v>1.6203703703703703E-4</v>
      </c>
      <c r="Q488" s="25">
        <f>O487-O488</f>
        <v>0.15235532407407409</v>
      </c>
      <c r="R488" s="24">
        <f>P487-P488</f>
        <v>9.6412037037037039E-3</v>
      </c>
      <c r="S488" s="38">
        <f>Q488/365</f>
        <v>4.174118467782852E-4</v>
      </c>
      <c r="T488" s="38">
        <f>R488/365</f>
        <v>2.64142567224759E-5</v>
      </c>
      <c r="U488" s="38">
        <f>T488*0.92</f>
        <v>2.4301116184677828E-5</v>
      </c>
      <c r="V488" s="25">
        <f>LOOKUP(H488,'Load Factor Adjustment'!$A$40:$A$46,'Load Factor Adjustment'!$D$40:$D$46)</f>
        <v>0.68571428571428572</v>
      </c>
      <c r="W488" s="38">
        <f>S488*V488</f>
        <v>2.8622526636225271E-4</v>
      </c>
      <c r="X488" s="38">
        <f>U488*V488</f>
        <v>1.6663622526636224E-5</v>
      </c>
    </row>
    <row r="489" spans="1:24" x14ac:dyDescent="0.25">
      <c r="A489" s="28" t="s">
        <v>16</v>
      </c>
      <c r="B489" s="29">
        <v>2015</v>
      </c>
      <c r="C489" s="34">
        <v>42305</v>
      </c>
      <c r="D489" s="29">
        <v>1907</v>
      </c>
      <c r="E489" s="29">
        <v>5469</v>
      </c>
      <c r="F489" s="28" t="s">
        <v>17</v>
      </c>
      <c r="G489" s="28" t="s">
        <v>32</v>
      </c>
      <c r="H489" s="28" t="s">
        <v>36</v>
      </c>
      <c r="I489" s="29">
        <v>1999</v>
      </c>
      <c r="J489" s="29">
        <v>750</v>
      </c>
      <c r="K489" s="29">
        <v>505</v>
      </c>
      <c r="L489" s="31">
        <v>0.7</v>
      </c>
      <c r="M489" s="31">
        <v>5.93</v>
      </c>
      <c r="N489" s="32">
        <v>0.108</v>
      </c>
      <c r="O489" s="9">
        <v>1.7330150462962963</v>
      </c>
      <c r="P489" s="11">
        <v>3.15625E-2</v>
      </c>
      <c r="Q489" s="25"/>
      <c r="R489" s="24"/>
    </row>
    <row r="490" spans="1:24" x14ac:dyDescent="0.25">
      <c r="A490" s="28" t="s">
        <v>16</v>
      </c>
      <c r="B490" s="29">
        <v>2015</v>
      </c>
      <c r="C490" s="34">
        <v>42305</v>
      </c>
      <c r="D490" s="29">
        <v>1907</v>
      </c>
      <c r="E490" s="29">
        <v>5470</v>
      </c>
      <c r="F490" s="28" t="s">
        <v>20</v>
      </c>
      <c r="G490" s="28" t="s">
        <v>33</v>
      </c>
      <c r="H490" s="28" t="s">
        <v>18</v>
      </c>
      <c r="I490" s="29">
        <v>2015</v>
      </c>
      <c r="J490" s="29">
        <v>750</v>
      </c>
      <c r="K490" s="29">
        <v>625</v>
      </c>
      <c r="L490" s="31">
        <v>0.7</v>
      </c>
      <c r="M490" s="31">
        <v>1.29</v>
      </c>
      <c r="N490" s="32">
        <v>8.0000000000000002E-3</v>
      </c>
      <c r="O490" s="9">
        <v>0.4665798611111111</v>
      </c>
      <c r="P490" s="11">
        <v>2.8935185185185184E-3</v>
      </c>
      <c r="Q490" s="25">
        <f>O489-O490</f>
        <v>1.2664351851851852</v>
      </c>
      <c r="R490" s="24">
        <f>P489-P490</f>
        <v>2.8668981481481483E-2</v>
      </c>
      <c r="S490" s="38">
        <f>Q490/365</f>
        <v>3.4696854388635212E-3</v>
      </c>
      <c r="T490" s="38">
        <f>R490/365</f>
        <v>7.8545154743784885E-5</v>
      </c>
      <c r="U490" s="38">
        <f>T490*0.92</f>
        <v>7.2261542364282098E-5</v>
      </c>
      <c r="V490" s="25">
        <f>LOOKUP(H490,'Load Factor Adjustment'!$A$40:$A$46,'Load Factor Adjustment'!$D$40:$D$46)</f>
        <v>0.68571428571428572</v>
      </c>
      <c r="W490" s="38">
        <f>S490*V490</f>
        <v>2.3792128723635576E-3</v>
      </c>
      <c r="X490" s="38">
        <f>U490*V490</f>
        <v>4.9550771906936297E-5</v>
      </c>
    </row>
    <row r="491" spans="1:24" x14ac:dyDescent="0.25">
      <c r="A491" s="28" t="s">
        <v>16</v>
      </c>
      <c r="B491" s="29">
        <v>2014</v>
      </c>
      <c r="C491" s="34">
        <v>42305</v>
      </c>
      <c r="D491" s="29">
        <v>1931</v>
      </c>
      <c r="E491" s="29">
        <v>5380</v>
      </c>
      <c r="F491" s="28" t="s">
        <v>17</v>
      </c>
      <c r="G491" s="28" t="s">
        <v>19</v>
      </c>
      <c r="H491" s="28" t="s">
        <v>18</v>
      </c>
      <c r="I491" s="29">
        <v>1989</v>
      </c>
      <c r="J491" s="29">
        <v>3200</v>
      </c>
      <c r="K491" s="29">
        <v>116</v>
      </c>
      <c r="L491" s="31">
        <v>0.7</v>
      </c>
      <c r="M491" s="31">
        <v>8.14</v>
      </c>
      <c r="N491" s="32">
        <v>0.497</v>
      </c>
      <c r="O491" s="9">
        <v>2.3314567901234571</v>
      </c>
      <c r="P491" s="11">
        <v>0.14235061728395063</v>
      </c>
      <c r="Q491" s="25"/>
      <c r="R491" s="24"/>
    </row>
    <row r="492" spans="1:24" x14ac:dyDescent="0.25">
      <c r="A492" s="28" t="s">
        <v>16</v>
      </c>
      <c r="B492" s="29">
        <v>2014</v>
      </c>
      <c r="C492" s="34">
        <v>42305</v>
      </c>
      <c r="D492" s="29">
        <v>1931</v>
      </c>
      <c r="E492" s="29">
        <v>5381</v>
      </c>
      <c r="F492" s="28" t="s">
        <v>20</v>
      </c>
      <c r="G492" s="28" t="s">
        <v>21</v>
      </c>
      <c r="H492" s="28" t="s">
        <v>18</v>
      </c>
      <c r="I492" s="29">
        <v>2014</v>
      </c>
      <c r="J492" s="29">
        <v>3200</v>
      </c>
      <c r="K492" s="29">
        <v>112</v>
      </c>
      <c r="L492" s="31">
        <v>0.7</v>
      </c>
      <c r="M492" s="31">
        <v>2.3199999999999998</v>
      </c>
      <c r="N492" s="32">
        <v>0.112</v>
      </c>
      <c r="O492" s="9">
        <v>0.64158024691358007</v>
      </c>
      <c r="P492" s="11">
        <v>3.0972839506172842E-2</v>
      </c>
      <c r="Q492" s="25">
        <f>O491-O492</f>
        <v>1.689876543209877</v>
      </c>
      <c r="R492" s="24">
        <f>P491-P492</f>
        <v>0.11137777777777778</v>
      </c>
      <c r="S492" s="38">
        <f>Q492/365</f>
        <v>4.6297987485202112E-3</v>
      </c>
      <c r="T492" s="38">
        <f>R492/365</f>
        <v>3.05144596651446E-4</v>
      </c>
      <c r="U492" s="38">
        <f>T492*0.92</f>
        <v>2.8073302891933033E-4</v>
      </c>
      <c r="V492" s="25">
        <f>LOOKUP(H492,'Load Factor Adjustment'!$A$40:$A$46,'Load Factor Adjustment'!$D$40:$D$46)</f>
        <v>0.68571428571428572</v>
      </c>
      <c r="W492" s="38">
        <f>S492*V492</f>
        <v>3.1747191418424305E-3</v>
      </c>
      <c r="X492" s="38">
        <f>U492*V492</f>
        <v>1.9250264840182653E-4</v>
      </c>
    </row>
    <row r="493" spans="1:24" x14ac:dyDescent="0.25">
      <c r="A493" s="28" t="s">
        <v>16</v>
      </c>
      <c r="B493" s="29">
        <v>2015</v>
      </c>
      <c r="C493" s="34">
        <v>42305</v>
      </c>
      <c r="D493" s="29">
        <v>1935</v>
      </c>
      <c r="E493" s="29">
        <v>5372</v>
      </c>
      <c r="F493" s="28" t="s">
        <v>17</v>
      </c>
      <c r="G493" s="28" t="s">
        <v>19</v>
      </c>
      <c r="H493" s="28" t="s">
        <v>18</v>
      </c>
      <c r="I493" s="29">
        <v>1991</v>
      </c>
      <c r="J493" s="29">
        <v>700</v>
      </c>
      <c r="K493" s="29">
        <v>109</v>
      </c>
      <c r="L493" s="31">
        <v>0.7</v>
      </c>
      <c r="M493" s="31">
        <v>8.14</v>
      </c>
      <c r="N493" s="32">
        <v>0.497</v>
      </c>
      <c r="O493" s="9">
        <v>0.47922993827160493</v>
      </c>
      <c r="P493" s="11">
        <v>2.9260108024691353E-2</v>
      </c>
      <c r="Q493" s="25"/>
      <c r="R493" s="24"/>
    </row>
    <row r="494" spans="1:24" x14ac:dyDescent="0.25">
      <c r="A494" s="28" t="s">
        <v>16</v>
      </c>
      <c r="B494" s="29">
        <v>2015</v>
      </c>
      <c r="C494" s="34">
        <v>42305</v>
      </c>
      <c r="D494" s="29">
        <v>1935</v>
      </c>
      <c r="E494" s="29">
        <v>5373</v>
      </c>
      <c r="F494" s="28" t="s">
        <v>20</v>
      </c>
      <c r="G494" s="28" t="s">
        <v>33</v>
      </c>
      <c r="H494" s="28" t="s">
        <v>18</v>
      </c>
      <c r="I494" s="29">
        <v>2014</v>
      </c>
      <c r="J494" s="29">
        <v>700</v>
      </c>
      <c r="K494" s="29">
        <v>95</v>
      </c>
      <c r="L494" s="31">
        <v>0.7</v>
      </c>
      <c r="M494" s="31">
        <v>2.14</v>
      </c>
      <c r="N494" s="32">
        <v>8.0000000000000002E-3</v>
      </c>
      <c r="O494" s="9">
        <v>0.1098070987654321</v>
      </c>
      <c r="P494" s="11">
        <v>4.104938271604938E-4</v>
      </c>
      <c r="Q494" s="25">
        <f>O493-O494</f>
        <v>0.36942283950617283</v>
      </c>
      <c r="R494" s="24">
        <f>P493-P494</f>
        <v>2.8849614197530859E-2</v>
      </c>
      <c r="S494" s="38">
        <f>Q494/365</f>
        <v>1.0121173685100626E-3</v>
      </c>
      <c r="T494" s="38">
        <f>R494/365</f>
        <v>7.904003889734482E-5</v>
      </c>
      <c r="U494" s="38">
        <f>T494*0.92</f>
        <v>7.2716835785557231E-5</v>
      </c>
      <c r="V494" s="25">
        <f>LOOKUP(H494,'Load Factor Adjustment'!$A$40:$A$46,'Load Factor Adjustment'!$D$40:$D$46)</f>
        <v>0.68571428571428572</v>
      </c>
      <c r="W494" s="38">
        <f>S494*V494</f>
        <v>6.9402333840690004E-4</v>
      </c>
      <c r="X494" s="38">
        <f>U494*V494</f>
        <v>4.9862973110096387E-5</v>
      </c>
    </row>
    <row r="495" spans="1:24" x14ac:dyDescent="0.25">
      <c r="A495" s="28" t="s">
        <v>23</v>
      </c>
      <c r="B495" s="29">
        <v>2015</v>
      </c>
      <c r="C495" s="34">
        <v>42306</v>
      </c>
      <c r="D495" s="29">
        <v>1837</v>
      </c>
      <c r="E495" s="29">
        <v>5286</v>
      </c>
      <c r="F495" s="28" t="s">
        <v>17</v>
      </c>
      <c r="G495" s="28" t="s">
        <v>19</v>
      </c>
      <c r="H495" s="28" t="s">
        <v>18</v>
      </c>
      <c r="I495" s="29">
        <v>1993</v>
      </c>
      <c r="J495" s="29">
        <v>1200</v>
      </c>
      <c r="K495" s="29">
        <v>360</v>
      </c>
      <c r="L495" s="31">
        <v>0.7</v>
      </c>
      <c r="M495" s="31">
        <v>7.6</v>
      </c>
      <c r="N495" s="32">
        <v>0.27400000000000002</v>
      </c>
      <c r="O495" s="9">
        <v>2.5333333333333332</v>
      </c>
      <c r="P495" s="11">
        <v>9.1333333333333322E-2</v>
      </c>
      <c r="Q495" s="25"/>
      <c r="R495" s="24"/>
    </row>
    <row r="496" spans="1:24" x14ac:dyDescent="0.25">
      <c r="A496" s="28" t="s">
        <v>23</v>
      </c>
      <c r="B496" s="29">
        <v>2015</v>
      </c>
      <c r="C496" s="34">
        <v>42306</v>
      </c>
      <c r="D496" s="29">
        <v>1837</v>
      </c>
      <c r="E496" s="29">
        <v>5287</v>
      </c>
      <c r="F496" s="28" t="s">
        <v>20</v>
      </c>
      <c r="G496" s="28" t="s">
        <v>42</v>
      </c>
      <c r="H496" s="28" t="s">
        <v>18</v>
      </c>
      <c r="I496" s="29">
        <v>2014</v>
      </c>
      <c r="J496" s="29">
        <v>1200</v>
      </c>
      <c r="K496" s="29">
        <v>420</v>
      </c>
      <c r="L496" s="31">
        <v>0.7</v>
      </c>
      <c r="M496" s="31">
        <v>0.26</v>
      </c>
      <c r="N496" s="32">
        <v>8.0000000000000002E-3</v>
      </c>
      <c r="O496" s="9">
        <v>0.10111111111111111</v>
      </c>
      <c r="P496" s="11">
        <v>3.1111111111111105E-3</v>
      </c>
      <c r="Q496" s="25">
        <f>O495-O496</f>
        <v>2.4322222222222223</v>
      </c>
      <c r="R496" s="24">
        <f>P495-P496</f>
        <v>8.8222222222222216E-2</v>
      </c>
      <c r="S496" s="38">
        <f>Q496/365</f>
        <v>6.6636225266362252E-3</v>
      </c>
      <c r="T496" s="38">
        <f>R496/365</f>
        <v>2.4170471841704715E-4</v>
      </c>
      <c r="U496" s="38">
        <f>T496*0.92</f>
        <v>2.2236834094368338E-4</v>
      </c>
      <c r="V496" s="25">
        <f>LOOKUP(H496,'Load Factor Adjustment'!$A$40:$A$46,'Load Factor Adjustment'!$D$40:$D$46)</f>
        <v>0.68571428571428572</v>
      </c>
      <c r="W496" s="38">
        <f>S496*V496</f>
        <v>4.5693411611219831E-3</v>
      </c>
      <c r="X496" s="38">
        <f>U496*V496</f>
        <v>1.5248114807566861E-4</v>
      </c>
    </row>
    <row r="497" spans="1:24" x14ac:dyDescent="0.25">
      <c r="A497" s="28" t="s">
        <v>16</v>
      </c>
      <c r="B497" s="29">
        <v>2015</v>
      </c>
      <c r="C497" s="34">
        <v>42306</v>
      </c>
      <c r="D497" s="29">
        <v>1908</v>
      </c>
      <c r="E497" s="29">
        <v>5466</v>
      </c>
      <c r="F497" s="28" t="s">
        <v>17</v>
      </c>
      <c r="G497" s="28" t="s">
        <v>19</v>
      </c>
      <c r="H497" s="28" t="s">
        <v>18</v>
      </c>
      <c r="I497" s="29">
        <v>1975</v>
      </c>
      <c r="J497" s="29">
        <v>410</v>
      </c>
      <c r="K497" s="29">
        <v>90</v>
      </c>
      <c r="L497" s="31">
        <v>0.7</v>
      </c>
      <c r="M497" s="31">
        <v>12.09</v>
      </c>
      <c r="N497" s="32">
        <v>0.60499999999999998</v>
      </c>
      <c r="O497" s="9">
        <v>0.34422916666666664</v>
      </c>
      <c r="P497" s="11">
        <v>1.7225694444444443E-2</v>
      </c>
      <c r="Q497" s="25"/>
      <c r="R497" s="24"/>
    </row>
    <row r="498" spans="1:24" x14ac:dyDescent="0.25">
      <c r="A498" s="28" t="s">
        <v>16</v>
      </c>
      <c r="B498" s="29">
        <v>2015</v>
      </c>
      <c r="C498" s="34">
        <v>42306</v>
      </c>
      <c r="D498" s="29">
        <v>1908</v>
      </c>
      <c r="E498" s="29">
        <v>5468</v>
      </c>
      <c r="F498" s="28" t="s">
        <v>20</v>
      </c>
      <c r="G498" s="28" t="s">
        <v>33</v>
      </c>
      <c r="H498" s="28" t="s">
        <v>18</v>
      </c>
      <c r="I498" s="29">
        <v>2014</v>
      </c>
      <c r="J498" s="29">
        <v>410</v>
      </c>
      <c r="K498" s="29">
        <v>113</v>
      </c>
      <c r="L498" s="31">
        <v>0.7</v>
      </c>
      <c r="M498" s="31">
        <v>2.15</v>
      </c>
      <c r="N498" s="32">
        <v>8.0000000000000002E-3</v>
      </c>
      <c r="O498" s="9">
        <v>7.6859182098765425E-2</v>
      </c>
      <c r="P498" s="11">
        <v>2.8598765432098772E-4</v>
      </c>
      <c r="Q498" s="25">
        <f>O497-O498</f>
        <v>0.26736998456790123</v>
      </c>
      <c r="R498" s="24">
        <f>P497-P498</f>
        <v>1.6939706790123455E-2</v>
      </c>
      <c r="S498" s="38">
        <f>Q498/365</f>
        <v>7.3252050566548286E-4</v>
      </c>
      <c r="T498" s="38">
        <f>R498/365</f>
        <v>4.641015558937933E-5</v>
      </c>
      <c r="U498" s="38">
        <f>T498*0.92</f>
        <v>4.2697343142228988E-5</v>
      </c>
      <c r="V498" s="25">
        <f>LOOKUP(H498,'Load Factor Adjustment'!$A$40:$A$46,'Load Factor Adjustment'!$D$40:$D$46)</f>
        <v>0.68571428571428572</v>
      </c>
      <c r="W498" s="38">
        <f>S498*V498</f>
        <v>5.0229977531347401E-4</v>
      </c>
      <c r="X498" s="38">
        <f>U498*V498</f>
        <v>2.9278178154671306E-5</v>
      </c>
    </row>
    <row r="499" spans="1:24" x14ac:dyDescent="0.25">
      <c r="A499" s="28" t="s">
        <v>16</v>
      </c>
      <c r="B499" s="29">
        <v>2015</v>
      </c>
      <c r="C499" s="34">
        <v>42306</v>
      </c>
      <c r="D499" s="29">
        <v>1909</v>
      </c>
      <c r="E499" s="29">
        <v>5464</v>
      </c>
      <c r="F499" s="28" t="s">
        <v>17</v>
      </c>
      <c r="G499" s="28" t="s">
        <v>19</v>
      </c>
      <c r="H499" s="28" t="s">
        <v>18</v>
      </c>
      <c r="I499" s="29">
        <v>1972</v>
      </c>
      <c r="J499" s="29">
        <v>380</v>
      </c>
      <c r="K499" s="29">
        <v>118</v>
      </c>
      <c r="L499" s="31">
        <v>0.7</v>
      </c>
      <c r="M499" s="31">
        <v>12.09</v>
      </c>
      <c r="N499" s="32">
        <v>0.60499999999999998</v>
      </c>
      <c r="O499" s="9">
        <v>0.41829907407407407</v>
      </c>
      <c r="P499" s="11">
        <v>2.0932253086419751E-2</v>
      </c>
      <c r="Q499" s="25"/>
      <c r="R499" s="24"/>
    </row>
    <row r="500" spans="1:24" x14ac:dyDescent="0.25">
      <c r="A500" s="28" t="s">
        <v>16</v>
      </c>
      <c r="B500" s="29">
        <v>2015</v>
      </c>
      <c r="C500" s="34">
        <v>42306</v>
      </c>
      <c r="D500" s="29">
        <v>1909</v>
      </c>
      <c r="E500" s="29">
        <v>5465</v>
      </c>
      <c r="F500" s="28" t="s">
        <v>20</v>
      </c>
      <c r="G500" s="28" t="s">
        <v>33</v>
      </c>
      <c r="H500" s="28" t="s">
        <v>18</v>
      </c>
      <c r="I500" s="29">
        <v>2013</v>
      </c>
      <c r="J500" s="29">
        <v>380</v>
      </c>
      <c r="K500" s="29">
        <v>113</v>
      </c>
      <c r="L500" s="31">
        <v>0.7</v>
      </c>
      <c r="M500" s="31">
        <v>2.15</v>
      </c>
      <c r="N500" s="32">
        <v>8.0000000000000002E-3</v>
      </c>
      <c r="O500" s="9">
        <v>7.1235339506172835E-2</v>
      </c>
      <c r="P500" s="11">
        <v>2.6506172839506169E-4</v>
      </c>
      <c r="Q500" s="25">
        <f>O499-O500</f>
        <v>0.34706373456790124</v>
      </c>
      <c r="R500" s="24">
        <f>P499-P500</f>
        <v>2.0667191358024691E-2</v>
      </c>
      <c r="S500" s="38">
        <f>Q500/365</f>
        <v>9.5085954676137324E-4</v>
      </c>
      <c r="T500" s="38">
        <f>R500/365</f>
        <v>5.6622442076779976E-5</v>
      </c>
      <c r="U500" s="38">
        <f>T500*0.92</f>
        <v>5.2092646710637579E-5</v>
      </c>
      <c r="V500" s="25">
        <f>LOOKUP(H500,'Load Factor Adjustment'!$A$40:$A$46,'Load Factor Adjustment'!$D$40:$D$46)</f>
        <v>0.68571428571428572</v>
      </c>
      <c r="W500" s="38">
        <f>S500*V500</f>
        <v>6.5201797492208454E-4</v>
      </c>
      <c r="X500" s="38">
        <f>U500*V500</f>
        <v>3.5720672030151481E-5</v>
      </c>
    </row>
    <row r="501" spans="1:24" x14ac:dyDescent="0.25">
      <c r="A501" s="28" t="s">
        <v>27</v>
      </c>
      <c r="B501" s="29">
        <v>2015</v>
      </c>
      <c r="C501" s="34">
        <v>42310</v>
      </c>
      <c r="D501" s="29">
        <v>1879</v>
      </c>
      <c r="E501" s="29">
        <v>5348</v>
      </c>
      <c r="F501" s="28" t="s">
        <v>17</v>
      </c>
      <c r="G501" s="28" t="s">
        <v>19</v>
      </c>
      <c r="H501" s="28" t="s">
        <v>18</v>
      </c>
      <c r="I501" s="29">
        <v>1977</v>
      </c>
      <c r="J501" s="29">
        <v>350</v>
      </c>
      <c r="K501" s="29">
        <v>70</v>
      </c>
      <c r="L501" s="31">
        <v>0.7</v>
      </c>
      <c r="M501" s="31">
        <v>12.09</v>
      </c>
      <c r="N501" s="32">
        <v>0.60499999999999998</v>
      </c>
      <c r="O501" s="9">
        <v>0.22855324074074074</v>
      </c>
      <c r="P501" s="11">
        <v>1.1437114197530865E-2</v>
      </c>
      <c r="Q501" s="25"/>
      <c r="R501" s="24"/>
    </row>
    <row r="502" spans="1:24" x14ac:dyDescent="0.25">
      <c r="A502" s="28" t="s">
        <v>27</v>
      </c>
      <c r="B502" s="29">
        <v>2015</v>
      </c>
      <c r="C502" s="34">
        <v>42310</v>
      </c>
      <c r="D502" s="29">
        <v>1879</v>
      </c>
      <c r="E502" s="29">
        <v>5349</v>
      </c>
      <c r="F502" s="28" t="s">
        <v>20</v>
      </c>
      <c r="G502" s="28" t="s">
        <v>31</v>
      </c>
      <c r="H502" s="28" t="s">
        <v>18</v>
      </c>
      <c r="I502" s="29">
        <v>2015</v>
      </c>
      <c r="J502" s="29">
        <v>350</v>
      </c>
      <c r="K502" s="29">
        <v>71</v>
      </c>
      <c r="L502" s="31">
        <v>0.7</v>
      </c>
      <c r="M502" s="31">
        <v>2.74</v>
      </c>
      <c r="N502" s="32">
        <v>0.112</v>
      </c>
      <c r="O502" s="9">
        <v>5.2537808641975318E-2</v>
      </c>
      <c r="P502" s="11">
        <v>2.1475308641975307E-3</v>
      </c>
      <c r="Q502" s="25">
        <f>O501-O502</f>
        <v>0.17601543209876541</v>
      </c>
      <c r="R502" s="24">
        <f>P501-P502</f>
        <v>9.2895833333333337E-3</v>
      </c>
      <c r="S502" s="38">
        <f>Q502/365</f>
        <v>4.8223406054456275E-4</v>
      </c>
      <c r="T502" s="38">
        <f>R502/365</f>
        <v>2.5450913242009134E-5</v>
      </c>
      <c r="U502" s="38">
        <f>T502*0.92</f>
        <v>2.3414840182648406E-5</v>
      </c>
      <c r="V502" s="25">
        <f>LOOKUP(H502,'Load Factor Adjustment'!$A$40:$A$46,'Load Factor Adjustment'!$D$40:$D$46)</f>
        <v>0.68571428571428572</v>
      </c>
      <c r="W502" s="38">
        <f>S502*V502</f>
        <v>3.3067478437341446E-4</v>
      </c>
      <c r="X502" s="38">
        <f>U502*V502</f>
        <v>1.6055890410958908E-5</v>
      </c>
    </row>
    <row r="503" spans="1:24" x14ac:dyDescent="0.25">
      <c r="A503" s="28" t="s">
        <v>28</v>
      </c>
      <c r="B503" s="29">
        <v>2015</v>
      </c>
      <c r="C503" s="34">
        <v>42310</v>
      </c>
      <c r="D503" s="29">
        <v>1999</v>
      </c>
      <c r="E503" s="29">
        <v>5603</v>
      </c>
      <c r="F503" s="28" t="s">
        <v>17</v>
      </c>
      <c r="G503" s="28" t="s">
        <v>19</v>
      </c>
      <c r="H503" s="28" t="s">
        <v>18</v>
      </c>
      <c r="I503" s="29">
        <v>1982</v>
      </c>
      <c r="J503" s="29">
        <v>400</v>
      </c>
      <c r="K503" s="29">
        <v>92</v>
      </c>
      <c r="L503" s="31">
        <v>0.7</v>
      </c>
      <c r="M503" s="31">
        <v>12.09</v>
      </c>
      <c r="N503" s="32">
        <v>0.60499999999999998</v>
      </c>
      <c r="O503" s="9">
        <v>0.34329629629629627</v>
      </c>
      <c r="P503" s="11">
        <v>1.717901234567901E-2</v>
      </c>
      <c r="Q503" s="25"/>
      <c r="R503" s="24"/>
    </row>
    <row r="504" spans="1:24" x14ac:dyDescent="0.25">
      <c r="A504" s="28" t="s">
        <v>28</v>
      </c>
      <c r="B504" s="29">
        <v>2015</v>
      </c>
      <c r="C504" s="34">
        <v>42310</v>
      </c>
      <c r="D504" s="29">
        <v>1999</v>
      </c>
      <c r="E504" s="29">
        <v>5604</v>
      </c>
      <c r="F504" s="28" t="s">
        <v>20</v>
      </c>
      <c r="G504" s="28" t="s">
        <v>33</v>
      </c>
      <c r="H504" s="28" t="s">
        <v>18</v>
      </c>
      <c r="I504" s="29">
        <v>2014</v>
      </c>
      <c r="J504" s="29">
        <v>400</v>
      </c>
      <c r="K504" s="29">
        <v>115</v>
      </c>
      <c r="L504" s="31">
        <v>0.7</v>
      </c>
      <c r="M504" s="31">
        <v>2.15</v>
      </c>
      <c r="N504" s="32">
        <v>8.0000000000000002E-3</v>
      </c>
      <c r="O504" s="9">
        <v>7.6311728395061729E-2</v>
      </c>
      <c r="P504" s="11">
        <v>2.8395061728395056E-4</v>
      </c>
      <c r="Q504" s="25">
        <f>O503-O504</f>
        <v>0.26698456790123454</v>
      </c>
      <c r="R504" s="24">
        <f>P503-P504</f>
        <v>1.6895061728395059E-2</v>
      </c>
      <c r="S504" s="38">
        <f>Q504/365</f>
        <v>7.3146456959242339E-4</v>
      </c>
      <c r="T504" s="38">
        <f>R504/365</f>
        <v>4.6287840351767284E-5</v>
      </c>
      <c r="U504" s="38">
        <f>T504*0.92</f>
        <v>4.2584813123625904E-5</v>
      </c>
      <c r="V504" s="25">
        <f>LOOKUP(H504,'Load Factor Adjustment'!$A$40:$A$46,'Load Factor Adjustment'!$D$40:$D$46)</f>
        <v>0.68571428571428572</v>
      </c>
      <c r="W504" s="38">
        <f>S504*V504</f>
        <v>5.0157570486337609E-4</v>
      </c>
      <c r="X504" s="38">
        <f>U504*V504</f>
        <v>2.9201014713343476E-5</v>
      </c>
    </row>
    <row r="505" spans="1:24" x14ac:dyDescent="0.25">
      <c r="A505" s="28" t="s">
        <v>27</v>
      </c>
      <c r="B505" s="29">
        <v>2014</v>
      </c>
      <c r="C505" s="34">
        <v>42311</v>
      </c>
      <c r="D505" s="29">
        <v>1862</v>
      </c>
      <c r="E505" s="29">
        <v>5276</v>
      </c>
      <c r="F505" s="28" t="s">
        <v>17</v>
      </c>
      <c r="G505" s="28" t="s">
        <v>19</v>
      </c>
      <c r="H505" s="28" t="s">
        <v>18</v>
      </c>
      <c r="I505" s="29">
        <v>1995</v>
      </c>
      <c r="J505" s="29">
        <v>500</v>
      </c>
      <c r="K505" s="29">
        <v>110</v>
      </c>
      <c r="L505" s="31">
        <v>0.7</v>
      </c>
      <c r="M505" s="31">
        <v>8.14</v>
      </c>
      <c r="N505" s="32">
        <v>0.497</v>
      </c>
      <c r="O505" s="9">
        <v>0.34544753086419755</v>
      </c>
      <c r="P505" s="11">
        <v>2.109182098765432E-2</v>
      </c>
      <c r="Q505" s="25"/>
      <c r="R505" s="24"/>
    </row>
    <row r="506" spans="1:24" x14ac:dyDescent="0.25">
      <c r="A506" s="28" t="s">
        <v>27</v>
      </c>
      <c r="B506" s="29">
        <v>2014</v>
      </c>
      <c r="C506" s="34">
        <v>42311</v>
      </c>
      <c r="D506" s="29">
        <v>1862</v>
      </c>
      <c r="E506" s="29">
        <v>5277</v>
      </c>
      <c r="F506" s="28" t="s">
        <v>20</v>
      </c>
      <c r="G506" s="28" t="s">
        <v>33</v>
      </c>
      <c r="H506" s="28" t="s">
        <v>18</v>
      </c>
      <c r="I506" s="29">
        <v>2014</v>
      </c>
      <c r="J506" s="29">
        <v>500</v>
      </c>
      <c r="K506" s="29">
        <v>125</v>
      </c>
      <c r="L506" s="31">
        <v>0.7</v>
      </c>
      <c r="M506" s="31">
        <v>2.15</v>
      </c>
      <c r="N506" s="32">
        <v>8.0000000000000002E-3</v>
      </c>
      <c r="O506" s="9">
        <v>0.10368441358024691</v>
      </c>
      <c r="P506" s="11">
        <v>3.8580246913580245E-4</v>
      </c>
      <c r="Q506" s="25">
        <f>O505-O506</f>
        <v>0.24176311728395064</v>
      </c>
      <c r="R506" s="24">
        <f>P505-P506</f>
        <v>2.0706018518518519E-2</v>
      </c>
      <c r="S506" s="38">
        <f>Q506/365</f>
        <v>6.6236470488753596E-4</v>
      </c>
      <c r="T506" s="38">
        <f>R506/365</f>
        <v>5.6728817858954846E-5</v>
      </c>
      <c r="U506" s="38">
        <f>T506*0.92</f>
        <v>5.219051243023846E-5</v>
      </c>
      <c r="V506" s="25">
        <f>LOOKUP(H506,'Load Factor Adjustment'!$A$40:$A$46,'Load Factor Adjustment'!$D$40:$D$46)</f>
        <v>0.68571428571428572</v>
      </c>
      <c r="W506" s="38">
        <f>S506*V506</f>
        <v>4.5419294049431038E-4</v>
      </c>
      <c r="X506" s="38">
        <f>U506*V506</f>
        <v>3.5787779952163518E-5</v>
      </c>
    </row>
    <row r="507" spans="1:24" x14ac:dyDescent="0.25">
      <c r="A507" s="28" t="s">
        <v>16</v>
      </c>
      <c r="B507" s="29">
        <v>2015</v>
      </c>
      <c r="C507" s="34">
        <v>42312</v>
      </c>
      <c r="D507" s="29">
        <v>1899</v>
      </c>
      <c r="E507" s="29">
        <v>5382</v>
      </c>
      <c r="F507" s="28" t="s">
        <v>17</v>
      </c>
      <c r="G507" s="28" t="s">
        <v>19</v>
      </c>
      <c r="H507" s="28" t="s">
        <v>18</v>
      </c>
      <c r="I507" s="29">
        <v>1977</v>
      </c>
      <c r="J507" s="29">
        <v>750</v>
      </c>
      <c r="K507" s="29">
        <v>75</v>
      </c>
      <c r="L507" s="31">
        <v>0.7</v>
      </c>
      <c r="M507" s="31">
        <v>12.09</v>
      </c>
      <c r="N507" s="32">
        <v>0.60499999999999998</v>
      </c>
      <c r="O507" s="9">
        <v>0.52473958333333326</v>
      </c>
      <c r="P507" s="11">
        <v>2.6258680555555556E-2</v>
      </c>
      <c r="Q507" s="25"/>
      <c r="R507" s="24"/>
    </row>
    <row r="508" spans="1:24" x14ac:dyDescent="0.25">
      <c r="A508" s="28" t="s">
        <v>16</v>
      </c>
      <c r="B508" s="29">
        <v>2015</v>
      </c>
      <c r="C508" s="34">
        <v>42312</v>
      </c>
      <c r="D508" s="29">
        <v>1899</v>
      </c>
      <c r="E508" s="29">
        <v>5383</v>
      </c>
      <c r="F508" s="28" t="s">
        <v>20</v>
      </c>
      <c r="G508" s="28" t="s">
        <v>21</v>
      </c>
      <c r="H508" s="28" t="s">
        <v>18</v>
      </c>
      <c r="I508" s="29">
        <v>2015</v>
      </c>
      <c r="J508" s="29">
        <v>750</v>
      </c>
      <c r="K508" s="29">
        <v>101</v>
      </c>
      <c r="L508" s="31">
        <v>0.7</v>
      </c>
      <c r="M508" s="31">
        <v>2.3199999999999998</v>
      </c>
      <c r="N508" s="32">
        <v>0.112</v>
      </c>
      <c r="O508" s="9">
        <v>0.13560185185185181</v>
      </c>
      <c r="P508" s="11">
        <v>6.5462962962962957E-3</v>
      </c>
      <c r="Q508" s="25">
        <f>O507-O508</f>
        <v>0.38913773148148145</v>
      </c>
      <c r="R508" s="24">
        <f>P507-P508</f>
        <v>1.9712384259259259E-2</v>
      </c>
      <c r="S508" s="38">
        <f>Q508/365</f>
        <v>1.0661307711821409E-3</v>
      </c>
      <c r="T508" s="38">
        <f>R508/365</f>
        <v>5.4006532217148652E-5</v>
      </c>
      <c r="U508" s="38">
        <f>T508*0.92</f>
        <v>4.9686009639776761E-5</v>
      </c>
      <c r="V508" s="25">
        <f>LOOKUP(H508,'Load Factor Adjustment'!$A$40:$A$46,'Load Factor Adjustment'!$D$40:$D$46)</f>
        <v>0.68571428571428572</v>
      </c>
      <c r="W508" s="38">
        <f>S508*V508</f>
        <v>7.3106110023918238E-4</v>
      </c>
      <c r="X508" s="38">
        <f>U508*V508</f>
        <v>3.4070406610132639E-5</v>
      </c>
    </row>
    <row r="509" spans="1:24" x14ac:dyDescent="0.25">
      <c r="A509" s="28" t="s">
        <v>23</v>
      </c>
      <c r="B509" s="29">
        <v>2015</v>
      </c>
      <c r="C509" s="34">
        <v>42313</v>
      </c>
      <c r="D509" s="29">
        <v>1824</v>
      </c>
      <c r="E509" s="29">
        <v>5477</v>
      </c>
      <c r="F509" s="28" t="s">
        <v>17</v>
      </c>
      <c r="G509" s="28" t="s">
        <v>32</v>
      </c>
      <c r="H509" s="28" t="s">
        <v>36</v>
      </c>
      <c r="I509" s="29">
        <v>2001</v>
      </c>
      <c r="J509" s="29">
        <v>800</v>
      </c>
      <c r="K509" s="29">
        <v>601</v>
      </c>
      <c r="L509" s="31">
        <v>0.7</v>
      </c>
      <c r="M509" s="31">
        <v>5.93</v>
      </c>
      <c r="N509" s="32">
        <v>0.108</v>
      </c>
      <c r="O509" s="9">
        <v>2.1999567901234567</v>
      </c>
      <c r="P509" s="11">
        <v>4.006666666666666E-2</v>
      </c>
      <c r="Q509" s="25"/>
      <c r="R509" s="24"/>
    </row>
    <row r="510" spans="1:24" x14ac:dyDescent="0.25">
      <c r="A510" s="28" t="s">
        <v>23</v>
      </c>
      <c r="B510" s="29">
        <v>2015</v>
      </c>
      <c r="C510" s="34">
        <v>42313</v>
      </c>
      <c r="D510" s="29">
        <v>1824</v>
      </c>
      <c r="E510" s="29">
        <v>5479</v>
      </c>
      <c r="F510" s="28" t="s">
        <v>20</v>
      </c>
      <c r="G510" s="28" t="s">
        <v>42</v>
      </c>
      <c r="H510" s="28" t="s">
        <v>18</v>
      </c>
      <c r="I510" s="29">
        <v>2014</v>
      </c>
      <c r="J510" s="29">
        <v>800</v>
      </c>
      <c r="K510" s="29">
        <v>626</v>
      </c>
      <c r="L510" s="31">
        <v>0.7</v>
      </c>
      <c r="M510" s="31">
        <v>0.26</v>
      </c>
      <c r="N510" s="32">
        <v>8.0000000000000002E-3</v>
      </c>
      <c r="O510" s="9">
        <v>0.10046913580246912</v>
      </c>
      <c r="P510" s="11">
        <v>3.0913580246913581E-3</v>
      </c>
      <c r="Q510" s="25">
        <f>O509-O510</f>
        <v>2.0994876543209875</v>
      </c>
      <c r="R510" s="24">
        <f>P509-P510</f>
        <v>3.6975308641975305E-2</v>
      </c>
      <c r="S510" s="38">
        <f>Q510/365</f>
        <v>5.7520209707424318E-3</v>
      </c>
      <c r="T510" s="38">
        <f>R510/365</f>
        <v>1.0130221545746659E-4</v>
      </c>
      <c r="U510" s="38">
        <f>T510*0.92</f>
        <v>9.3198038220869271E-5</v>
      </c>
      <c r="V510" s="25">
        <f>LOOKUP(H510,'Load Factor Adjustment'!$A$40:$A$46,'Load Factor Adjustment'!$D$40:$D$46)</f>
        <v>0.68571428571428572</v>
      </c>
      <c r="W510" s="38">
        <f>S510*V510</f>
        <v>3.944242951366239E-3</v>
      </c>
      <c r="X510" s="38">
        <f>U510*V510</f>
        <v>6.3907226208596068E-5</v>
      </c>
    </row>
    <row r="511" spans="1:24" x14ac:dyDescent="0.25">
      <c r="A511" s="28" t="s">
        <v>27</v>
      </c>
      <c r="B511" s="29">
        <v>2015</v>
      </c>
      <c r="C511" s="34">
        <v>42313</v>
      </c>
      <c r="D511" s="29">
        <v>1855</v>
      </c>
      <c r="E511" s="29">
        <v>5266</v>
      </c>
      <c r="F511" s="28" t="s">
        <v>17</v>
      </c>
      <c r="G511" s="28" t="s">
        <v>19</v>
      </c>
      <c r="H511" s="28" t="s">
        <v>18</v>
      </c>
      <c r="I511" s="29">
        <v>1995</v>
      </c>
      <c r="J511" s="29">
        <v>925</v>
      </c>
      <c r="K511" s="29">
        <v>114</v>
      </c>
      <c r="L511" s="31">
        <v>0.7</v>
      </c>
      <c r="M511" s="31">
        <v>8.14</v>
      </c>
      <c r="N511" s="32">
        <v>0.497</v>
      </c>
      <c r="O511" s="9">
        <v>0.66231712962962974</v>
      </c>
      <c r="P511" s="11">
        <v>4.0438773148148151E-2</v>
      </c>
      <c r="Q511" s="25"/>
      <c r="R511" s="24"/>
    </row>
    <row r="512" spans="1:24" x14ac:dyDescent="0.25">
      <c r="A512" s="28" t="s">
        <v>27</v>
      </c>
      <c r="B512" s="29">
        <v>2015</v>
      </c>
      <c r="C512" s="34">
        <v>42313</v>
      </c>
      <c r="D512" s="29">
        <v>1855</v>
      </c>
      <c r="E512" s="29">
        <v>5267</v>
      </c>
      <c r="F512" s="28" t="s">
        <v>20</v>
      </c>
      <c r="G512" s="28" t="s">
        <v>21</v>
      </c>
      <c r="H512" s="28" t="s">
        <v>18</v>
      </c>
      <c r="I512" s="29">
        <v>2014</v>
      </c>
      <c r="J512" s="29">
        <v>925</v>
      </c>
      <c r="K512" s="29">
        <v>108</v>
      </c>
      <c r="L512" s="31">
        <v>0.7</v>
      </c>
      <c r="M512" s="31">
        <v>2.3199999999999998</v>
      </c>
      <c r="N512" s="32">
        <v>0.112</v>
      </c>
      <c r="O512" s="9">
        <v>0.17883333333333332</v>
      </c>
      <c r="P512" s="11">
        <v>8.6333333333333331E-3</v>
      </c>
      <c r="Q512" s="25">
        <f>O511-O512</f>
        <v>0.48348379629629645</v>
      </c>
      <c r="R512" s="24">
        <f>P511-P512</f>
        <v>3.1805439814814818E-2</v>
      </c>
      <c r="S512" s="38">
        <f>Q512/365</f>
        <v>1.3246131405377985E-3</v>
      </c>
      <c r="T512" s="38">
        <f>R512/365</f>
        <v>8.7138191273465252E-5</v>
      </c>
      <c r="U512" s="38">
        <f>T512*0.92</f>
        <v>8.016713597158804E-5</v>
      </c>
      <c r="V512" s="25">
        <f>LOOKUP(H512,'Load Factor Adjustment'!$A$40:$A$46,'Load Factor Adjustment'!$D$40:$D$46)</f>
        <v>0.68571428571428572</v>
      </c>
      <c r="W512" s="38">
        <f>S512*V512</f>
        <v>9.0830615351163331E-4</v>
      </c>
      <c r="X512" s="38">
        <f>U512*V512</f>
        <v>5.4971750380517515E-5</v>
      </c>
    </row>
    <row r="513" spans="1:24" x14ac:dyDescent="0.25">
      <c r="A513" s="28" t="s">
        <v>27</v>
      </c>
      <c r="B513" s="29">
        <v>2015</v>
      </c>
      <c r="C513" s="34">
        <v>42313</v>
      </c>
      <c r="D513" s="29">
        <v>1856</v>
      </c>
      <c r="E513" s="29">
        <v>5264</v>
      </c>
      <c r="F513" s="28" t="s">
        <v>17</v>
      </c>
      <c r="G513" s="28" t="s">
        <v>19</v>
      </c>
      <c r="H513" s="28" t="s">
        <v>18</v>
      </c>
      <c r="I513" s="29">
        <v>1987</v>
      </c>
      <c r="J513" s="29">
        <v>300</v>
      </c>
      <c r="K513" s="29">
        <v>97</v>
      </c>
      <c r="L513" s="31">
        <v>0.7</v>
      </c>
      <c r="M513" s="31">
        <v>12.09</v>
      </c>
      <c r="N513" s="32">
        <v>0.60499999999999998</v>
      </c>
      <c r="O513" s="9">
        <v>0.27146527777777779</v>
      </c>
      <c r="P513" s="11">
        <v>1.3584490740740739E-2</v>
      </c>
      <c r="Q513" s="25"/>
      <c r="R513" s="24"/>
    </row>
    <row r="514" spans="1:24" x14ac:dyDescent="0.25">
      <c r="A514" s="28" t="s">
        <v>27</v>
      </c>
      <c r="B514" s="29">
        <v>2015</v>
      </c>
      <c r="C514" s="34">
        <v>42313</v>
      </c>
      <c r="D514" s="29">
        <v>1856</v>
      </c>
      <c r="E514" s="29">
        <v>5265</v>
      </c>
      <c r="F514" s="28" t="s">
        <v>20</v>
      </c>
      <c r="G514" s="28" t="s">
        <v>33</v>
      </c>
      <c r="H514" s="28" t="s">
        <v>18</v>
      </c>
      <c r="I514" s="29">
        <v>2014</v>
      </c>
      <c r="J514" s="29">
        <v>300</v>
      </c>
      <c r="K514" s="29">
        <v>99</v>
      </c>
      <c r="L514" s="31">
        <v>0.7</v>
      </c>
      <c r="M514" s="31">
        <v>2.14</v>
      </c>
      <c r="N514" s="32">
        <v>8.0000000000000002E-3</v>
      </c>
      <c r="O514" s="9">
        <v>4.9041666666666664E-2</v>
      </c>
      <c r="P514" s="11">
        <v>1.8333333333333334E-4</v>
      </c>
      <c r="Q514" s="25">
        <f>O513-O514</f>
        <v>0.22242361111111114</v>
      </c>
      <c r="R514" s="24">
        <f>P513-P514</f>
        <v>1.3401157407407405E-2</v>
      </c>
      <c r="S514" s="38">
        <f>Q514/365</f>
        <v>6.093797564687976E-4</v>
      </c>
      <c r="T514" s="38">
        <f>R514/365</f>
        <v>3.671549974632166E-5</v>
      </c>
      <c r="U514" s="38">
        <f>T514*0.92</f>
        <v>3.3778259766615927E-5</v>
      </c>
      <c r="V514" s="25">
        <f>LOOKUP(H514,'Load Factor Adjustment'!$A$40:$A$46,'Load Factor Adjustment'!$D$40:$D$46)</f>
        <v>0.68571428571428572</v>
      </c>
      <c r="W514" s="38">
        <f>S514*V514</f>
        <v>4.1786040443574692E-4</v>
      </c>
      <c r="X514" s="38">
        <f>U514*V514</f>
        <v>2.3162235268536636E-5</v>
      </c>
    </row>
    <row r="515" spans="1:24" x14ac:dyDescent="0.25">
      <c r="A515" s="28" t="s">
        <v>22</v>
      </c>
      <c r="B515" s="29">
        <v>2015</v>
      </c>
      <c r="C515" s="34">
        <v>42314</v>
      </c>
      <c r="D515" s="29">
        <v>1779</v>
      </c>
      <c r="E515" s="29">
        <v>5235</v>
      </c>
      <c r="F515" s="28" t="s">
        <v>17</v>
      </c>
      <c r="G515" s="28" t="s">
        <v>19</v>
      </c>
      <c r="H515" s="28" t="s">
        <v>18</v>
      </c>
      <c r="I515" s="29">
        <v>1978</v>
      </c>
      <c r="J515" s="29">
        <v>500</v>
      </c>
      <c r="K515" s="29">
        <v>59</v>
      </c>
      <c r="L515" s="31">
        <v>0.7</v>
      </c>
      <c r="M515" s="31">
        <v>12.09</v>
      </c>
      <c r="N515" s="32">
        <v>0.60499999999999998</v>
      </c>
      <c r="O515" s="9">
        <v>0.27519675925925924</v>
      </c>
      <c r="P515" s="11">
        <v>1.3771219135802469E-2</v>
      </c>
      <c r="Q515" s="25"/>
      <c r="R515" s="24"/>
    </row>
    <row r="516" spans="1:24" x14ac:dyDescent="0.25">
      <c r="A516" s="28" t="s">
        <v>22</v>
      </c>
      <c r="B516" s="29">
        <v>2015</v>
      </c>
      <c r="C516" s="34">
        <v>42314</v>
      </c>
      <c r="D516" s="29">
        <v>1779</v>
      </c>
      <c r="E516" s="29">
        <v>5236</v>
      </c>
      <c r="F516" s="28" t="s">
        <v>20</v>
      </c>
      <c r="G516" s="28" t="s">
        <v>42</v>
      </c>
      <c r="H516" s="28" t="s">
        <v>18</v>
      </c>
      <c r="I516" s="29">
        <v>2015</v>
      </c>
      <c r="J516" s="29">
        <v>500</v>
      </c>
      <c r="K516" s="29">
        <v>65</v>
      </c>
      <c r="L516" s="31">
        <v>0.7</v>
      </c>
      <c r="M516" s="31">
        <v>0.26</v>
      </c>
      <c r="N516" s="32">
        <v>8.0000000000000002E-3</v>
      </c>
      <c r="O516" s="9">
        <v>6.5200617283950619E-3</v>
      </c>
      <c r="P516" s="11">
        <v>2.0061728395061727E-4</v>
      </c>
      <c r="Q516" s="25">
        <f>O515-O516</f>
        <v>0.26867669753086415</v>
      </c>
      <c r="R516" s="24">
        <f>P515-P516</f>
        <v>1.3570601851851853E-2</v>
      </c>
      <c r="S516" s="38">
        <f>Q516/365</f>
        <v>7.3610054118044969E-4</v>
      </c>
      <c r="T516" s="38">
        <f>R516/365</f>
        <v>3.717973110096398E-5</v>
      </c>
      <c r="U516" s="38">
        <f>T516*0.92</f>
        <v>3.4205352612886862E-5</v>
      </c>
      <c r="V516" s="25">
        <f>LOOKUP(H516,'Load Factor Adjustment'!$A$40:$A$46,'Load Factor Adjustment'!$D$40:$D$46)</f>
        <v>0.68571428571428572</v>
      </c>
      <c r="W516" s="38">
        <f>S516*V516</f>
        <v>5.0475465680945117E-4</v>
      </c>
      <c r="X516" s="38">
        <f>U516*V516</f>
        <v>2.345509893455099E-5</v>
      </c>
    </row>
    <row r="517" spans="1:24" x14ac:dyDescent="0.25">
      <c r="A517" s="28" t="s">
        <v>29</v>
      </c>
      <c r="B517" s="29">
        <v>2015</v>
      </c>
      <c r="C517" s="34">
        <v>42317</v>
      </c>
      <c r="D517" s="29">
        <v>1789</v>
      </c>
      <c r="E517" s="29">
        <v>5395</v>
      </c>
      <c r="F517" s="28" t="s">
        <v>17</v>
      </c>
      <c r="G517" s="28" t="s">
        <v>19</v>
      </c>
      <c r="H517" s="28" t="s">
        <v>18</v>
      </c>
      <c r="I517" s="29">
        <v>1989</v>
      </c>
      <c r="J517" s="29">
        <v>2500</v>
      </c>
      <c r="K517" s="29">
        <v>97</v>
      </c>
      <c r="L517" s="31">
        <v>0.7</v>
      </c>
      <c r="M517" s="31">
        <v>8.14</v>
      </c>
      <c r="N517" s="32">
        <v>0.497</v>
      </c>
      <c r="O517" s="9">
        <v>1.5231095679012345</v>
      </c>
      <c r="P517" s="11">
        <v>9.2995756172839505E-2</v>
      </c>
      <c r="Q517" s="25"/>
      <c r="R517" s="24"/>
    </row>
    <row r="518" spans="1:24" x14ac:dyDescent="0.25">
      <c r="A518" s="28" t="s">
        <v>29</v>
      </c>
      <c r="B518" s="29">
        <v>2015</v>
      </c>
      <c r="C518" s="34">
        <v>42317</v>
      </c>
      <c r="D518" s="29">
        <v>1789</v>
      </c>
      <c r="E518" s="29">
        <v>5396</v>
      </c>
      <c r="F518" s="28" t="s">
        <v>20</v>
      </c>
      <c r="G518" s="28" t="s">
        <v>33</v>
      </c>
      <c r="H518" s="28" t="s">
        <v>18</v>
      </c>
      <c r="I518" s="29">
        <v>2014</v>
      </c>
      <c r="J518" s="29">
        <v>2500</v>
      </c>
      <c r="K518" s="29">
        <v>115</v>
      </c>
      <c r="L518" s="31">
        <v>0.7</v>
      </c>
      <c r="M518" s="31">
        <v>2.15</v>
      </c>
      <c r="N518" s="32">
        <v>8.0000000000000002E-3</v>
      </c>
      <c r="O518" s="9">
        <v>0.47694830246913578</v>
      </c>
      <c r="P518" s="11">
        <v>1.7746913580246914E-3</v>
      </c>
      <c r="Q518" s="25">
        <f>O517-O518</f>
        <v>1.0461612654320986</v>
      </c>
      <c r="R518" s="24">
        <f>P517-P518</f>
        <v>9.1221064814814817E-2</v>
      </c>
      <c r="S518" s="38">
        <f>Q518/365</f>
        <v>2.8661952477591745E-3</v>
      </c>
      <c r="T518" s="38">
        <f>R518/365</f>
        <v>2.4992072552004058E-4</v>
      </c>
      <c r="U518" s="38">
        <f>T518*0.92</f>
        <v>2.2992706747843733E-4</v>
      </c>
      <c r="V518" s="25">
        <f>LOOKUP(H518,'Load Factor Adjustment'!$A$40:$A$46,'Load Factor Adjustment'!$D$40:$D$46)</f>
        <v>0.68571428571428572</v>
      </c>
      <c r="W518" s="38">
        <f>S518*V518</f>
        <v>1.9653910270348626E-3</v>
      </c>
      <c r="X518" s="38">
        <f>U518*V518</f>
        <v>1.5766427484235703E-4</v>
      </c>
    </row>
    <row r="519" spans="1:24" x14ac:dyDescent="0.25">
      <c r="A519" s="28" t="s">
        <v>23</v>
      </c>
      <c r="B519" s="29">
        <v>2015</v>
      </c>
      <c r="C519" s="34">
        <v>42317</v>
      </c>
      <c r="D519" s="29">
        <v>1823</v>
      </c>
      <c r="E519" s="29">
        <v>5480</v>
      </c>
      <c r="F519" s="28" t="s">
        <v>17</v>
      </c>
      <c r="G519" s="28" t="s">
        <v>32</v>
      </c>
      <c r="H519" s="28" t="s">
        <v>18</v>
      </c>
      <c r="I519" s="29">
        <v>1998</v>
      </c>
      <c r="J519" s="29">
        <v>1000</v>
      </c>
      <c r="K519" s="29">
        <v>360</v>
      </c>
      <c r="L519" s="31">
        <v>0.7</v>
      </c>
      <c r="M519" s="31">
        <v>5.93</v>
      </c>
      <c r="N519" s="32">
        <v>0.108</v>
      </c>
      <c r="O519" s="9">
        <v>1.6472222222222221</v>
      </c>
      <c r="P519" s="11">
        <v>0.03</v>
      </c>
      <c r="Q519" s="25"/>
      <c r="R519" s="24"/>
    </row>
    <row r="520" spans="1:24" x14ac:dyDescent="0.25">
      <c r="A520" s="28" t="s">
        <v>23</v>
      </c>
      <c r="B520" s="29">
        <v>2015</v>
      </c>
      <c r="C520" s="34">
        <v>42317</v>
      </c>
      <c r="D520" s="29">
        <v>1823</v>
      </c>
      <c r="E520" s="29">
        <v>5481</v>
      </c>
      <c r="F520" s="28" t="s">
        <v>20</v>
      </c>
      <c r="G520" s="28" t="s">
        <v>42</v>
      </c>
      <c r="H520" s="28" t="s">
        <v>18</v>
      </c>
      <c r="I520" s="29">
        <v>2015</v>
      </c>
      <c r="J520" s="29">
        <v>1000</v>
      </c>
      <c r="K520" s="29">
        <v>420</v>
      </c>
      <c r="L520" s="31">
        <v>0.7</v>
      </c>
      <c r="M520" s="31">
        <v>0.26</v>
      </c>
      <c r="N520" s="32">
        <v>8.0000000000000002E-3</v>
      </c>
      <c r="O520" s="9">
        <v>8.4259259259259256E-2</v>
      </c>
      <c r="P520" s="11">
        <v>2.5925925925925925E-3</v>
      </c>
      <c r="Q520" s="25">
        <f>O519-O520</f>
        <v>1.5629629629629629</v>
      </c>
      <c r="R520" s="24">
        <f>P519-P520</f>
        <v>2.7407407407407408E-2</v>
      </c>
      <c r="S520" s="38">
        <f>Q520/365</f>
        <v>4.2820903094875698E-3</v>
      </c>
      <c r="T520" s="38">
        <f>R520/365</f>
        <v>7.5088787417554537E-5</v>
      </c>
      <c r="U520" s="38">
        <f>T520*0.92</f>
        <v>6.9081684424150179E-5</v>
      </c>
      <c r="V520" s="25">
        <f>LOOKUP(H520,'Load Factor Adjustment'!$A$40:$A$46,'Load Factor Adjustment'!$D$40:$D$46)</f>
        <v>0.68571428571428572</v>
      </c>
      <c r="W520" s="38">
        <f>S520*V520</f>
        <v>2.9362904979343338E-3</v>
      </c>
      <c r="X520" s="38">
        <f>U520*V520</f>
        <v>4.7370297890845836E-5</v>
      </c>
    </row>
    <row r="521" spans="1:24" x14ac:dyDescent="0.25">
      <c r="A521" s="28" t="s">
        <v>29</v>
      </c>
      <c r="B521" s="29">
        <v>2015</v>
      </c>
      <c r="C521" s="34">
        <v>42318</v>
      </c>
      <c r="D521" s="29">
        <v>1792</v>
      </c>
      <c r="E521" s="29">
        <v>5388</v>
      </c>
      <c r="F521" s="28" t="s">
        <v>17</v>
      </c>
      <c r="G521" s="28" t="s">
        <v>19</v>
      </c>
      <c r="H521" s="28" t="s">
        <v>18</v>
      </c>
      <c r="I521" s="29">
        <v>1986</v>
      </c>
      <c r="J521" s="29">
        <v>1200</v>
      </c>
      <c r="K521" s="29">
        <v>67</v>
      </c>
      <c r="L521" s="31">
        <v>0.7</v>
      </c>
      <c r="M521" s="31">
        <v>12.09</v>
      </c>
      <c r="N521" s="32">
        <v>0.60499999999999998</v>
      </c>
      <c r="O521" s="9">
        <v>0.75002777777777774</v>
      </c>
      <c r="P521" s="11">
        <v>3.753240740740741E-2</v>
      </c>
      <c r="Q521" s="25"/>
      <c r="R521" s="24"/>
    </row>
    <row r="522" spans="1:24" x14ac:dyDescent="0.25">
      <c r="A522" s="28" t="s">
        <v>29</v>
      </c>
      <c r="B522" s="29">
        <v>2015</v>
      </c>
      <c r="C522" s="34">
        <v>42318</v>
      </c>
      <c r="D522" s="29">
        <v>1792</v>
      </c>
      <c r="E522" s="29">
        <v>5389</v>
      </c>
      <c r="F522" s="28" t="s">
        <v>17</v>
      </c>
      <c r="G522" s="28" t="s">
        <v>19</v>
      </c>
      <c r="H522" s="28" t="s">
        <v>18</v>
      </c>
      <c r="I522" s="29">
        <v>1968</v>
      </c>
      <c r="J522" s="29">
        <v>900</v>
      </c>
      <c r="K522" s="29">
        <v>85</v>
      </c>
      <c r="L522" s="31">
        <v>0.7</v>
      </c>
      <c r="M522" s="31">
        <v>12.09</v>
      </c>
      <c r="N522" s="32">
        <v>0.60499999999999998</v>
      </c>
      <c r="O522" s="9">
        <v>0.71364583333333331</v>
      </c>
      <c r="P522" s="11">
        <v>3.5711805555555552E-2</v>
      </c>
      <c r="Q522" s="25"/>
      <c r="R522" s="24"/>
    </row>
    <row r="523" spans="1:24" x14ac:dyDescent="0.25">
      <c r="A523" s="28" t="s">
        <v>29</v>
      </c>
      <c r="B523" s="29">
        <v>2015</v>
      </c>
      <c r="C523" s="34">
        <v>42318</v>
      </c>
      <c r="D523" s="29">
        <v>1792</v>
      </c>
      <c r="E523" s="29">
        <v>5390</v>
      </c>
      <c r="F523" s="28" t="s">
        <v>20</v>
      </c>
      <c r="G523" s="28" t="s">
        <v>33</v>
      </c>
      <c r="H523" s="28" t="s">
        <v>18</v>
      </c>
      <c r="I523" s="29">
        <v>2014</v>
      </c>
      <c r="J523" s="29">
        <v>2100</v>
      </c>
      <c r="K523" s="29">
        <v>105</v>
      </c>
      <c r="L523" s="31">
        <v>0.7</v>
      </c>
      <c r="M523" s="31">
        <v>2.15</v>
      </c>
      <c r="N523" s="32">
        <v>8.0000000000000002E-3</v>
      </c>
      <c r="O523" s="9">
        <v>0.36579861111111112</v>
      </c>
      <c r="P523" s="11">
        <v>1.3611111111111111E-3</v>
      </c>
      <c r="Q523" s="25">
        <f>O521+O522-O523</f>
        <v>1.0978749999999999</v>
      </c>
      <c r="R523" s="24">
        <f>P521+P522-P523</f>
        <v>7.1883101851851858E-2</v>
      </c>
      <c r="S523" s="38">
        <f>Q523/365</f>
        <v>3.0078767123287668E-3</v>
      </c>
      <c r="T523" s="38">
        <f>R523/365</f>
        <v>1.9694000507356672E-4</v>
      </c>
      <c r="U523" s="38">
        <f>T523*0.92</f>
        <v>1.811848046676814E-4</v>
      </c>
      <c r="V523" s="25">
        <f>LOOKUP(H523,'Load Factor Adjustment'!$A$40:$A$46,'Load Factor Adjustment'!$D$40:$D$46)</f>
        <v>0.68571428571428572</v>
      </c>
      <c r="W523" s="38">
        <f>S523*V523</f>
        <v>2.0625440313111545E-3</v>
      </c>
      <c r="X523" s="38">
        <f>U523*V523</f>
        <v>1.2424100891498152E-4</v>
      </c>
    </row>
    <row r="524" spans="1:24" x14ac:dyDescent="0.25">
      <c r="A524" s="28" t="s">
        <v>28</v>
      </c>
      <c r="B524" s="29">
        <v>2015</v>
      </c>
      <c r="C524" s="34">
        <v>42320</v>
      </c>
      <c r="D524" s="29">
        <v>1799</v>
      </c>
      <c r="E524" s="29">
        <v>5260</v>
      </c>
      <c r="F524" s="28" t="s">
        <v>17</v>
      </c>
      <c r="G524" s="28" t="s">
        <v>19</v>
      </c>
      <c r="H524" s="28" t="s">
        <v>18</v>
      </c>
      <c r="I524" s="29">
        <v>1989</v>
      </c>
      <c r="J524" s="29">
        <v>500</v>
      </c>
      <c r="K524" s="29">
        <v>71</v>
      </c>
      <c r="L524" s="31">
        <v>0.7</v>
      </c>
      <c r="M524" s="31">
        <v>8.14</v>
      </c>
      <c r="N524" s="32">
        <v>0.497</v>
      </c>
      <c r="O524" s="9">
        <v>0.22297067901234571</v>
      </c>
      <c r="P524" s="11">
        <v>1.3613811728395061E-2</v>
      </c>
      <c r="Q524" s="25"/>
      <c r="R524" s="24"/>
    </row>
    <row r="525" spans="1:24" x14ac:dyDescent="0.25">
      <c r="A525" s="28" t="s">
        <v>28</v>
      </c>
      <c r="B525" s="29">
        <v>2015</v>
      </c>
      <c r="C525" s="34">
        <v>42320</v>
      </c>
      <c r="D525" s="29">
        <v>1799</v>
      </c>
      <c r="E525" s="29">
        <v>5261</v>
      </c>
      <c r="F525" s="28" t="s">
        <v>20</v>
      </c>
      <c r="G525" s="28" t="s">
        <v>33</v>
      </c>
      <c r="H525" s="28" t="s">
        <v>18</v>
      </c>
      <c r="I525" s="29">
        <v>2012</v>
      </c>
      <c r="J525" s="29">
        <v>500</v>
      </c>
      <c r="K525" s="29">
        <v>85</v>
      </c>
      <c r="L525" s="31">
        <v>0.7</v>
      </c>
      <c r="M525" s="31">
        <v>2.14</v>
      </c>
      <c r="N525" s="32">
        <v>8.0000000000000002E-3</v>
      </c>
      <c r="O525" s="9">
        <v>7.0177469135802459E-2</v>
      </c>
      <c r="P525" s="11">
        <v>2.6234567901234563E-4</v>
      </c>
      <c r="Q525" s="25">
        <f>O524-O525</f>
        <v>0.15279320987654327</v>
      </c>
      <c r="R525" s="24">
        <f>P524-P525</f>
        <v>1.3351466049382716E-2</v>
      </c>
      <c r="S525" s="38">
        <f>Q525/365</f>
        <v>4.1861153390833773E-4</v>
      </c>
      <c r="T525" s="38">
        <f>R525/365</f>
        <v>3.6579359039404703E-5</v>
      </c>
      <c r="U525" s="38">
        <f>T525*0.92</f>
        <v>3.3653010316252326E-5</v>
      </c>
      <c r="V525" s="25">
        <f>LOOKUP(H525,'Load Factor Adjustment'!$A$40:$A$46,'Load Factor Adjustment'!$D$40:$D$46)</f>
        <v>0.68571428571428572</v>
      </c>
      <c r="W525" s="38">
        <f>S525*V525</f>
        <v>2.8704790896571733E-4</v>
      </c>
      <c r="X525" s="38">
        <f>U525*V525</f>
        <v>2.3076349931144453E-5</v>
      </c>
    </row>
    <row r="526" spans="1:24" x14ac:dyDescent="0.25">
      <c r="A526" s="28" t="s">
        <v>27</v>
      </c>
      <c r="B526" s="29">
        <v>2015</v>
      </c>
      <c r="C526" s="34">
        <v>42320</v>
      </c>
      <c r="D526" s="29">
        <v>1871</v>
      </c>
      <c r="E526" s="29">
        <v>5340</v>
      </c>
      <c r="F526" s="28" t="s">
        <v>17</v>
      </c>
      <c r="G526" s="28" t="s">
        <v>19</v>
      </c>
      <c r="H526" s="28" t="s">
        <v>18</v>
      </c>
      <c r="I526" s="29">
        <v>1992</v>
      </c>
      <c r="J526" s="29">
        <v>1200</v>
      </c>
      <c r="K526" s="29">
        <v>87</v>
      </c>
      <c r="L526" s="31">
        <v>0.7</v>
      </c>
      <c r="M526" s="31">
        <v>8.14</v>
      </c>
      <c r="N526" s="32">
        <v>0.497</v>
      </c>
      <c r="O526" s="9">
        <v>0.65572222222222221</v>
      </c>
      <c r="P526" s="11">
        <v>4.0036111111111106E-2</v>
      </c>
      <c r="Q526" s="25"/>
      <c r="R526" s="24"/>
    </row>
    <row r="527" spans="1:24" x14ac:dyDescent="0.25">
      <c r="A527" s="28" t="s">
        <v>27</v>
      </c>
      <c r="B527" s="29">
        <v>2015</v>
      </c>
      <c r="C527" s="34">
        <v>42320</v>
      </c>
      <c r="D527" s="29">
        <v>1871</v>
      </c>
      <c r="E527" s="29">
        <v>5341</v>
      </c>
      <c r="F527" s="28" t="s">
        <v>20</v>
      </c>
      <c r="G527" s="28" t="s">
        <v>21</v>
      </c>
      <c r="H527" s="28" t="s">
        <v>18</v>
      </c>
      <c r="I527" s="29">
        <v>2014</v>
      </c>
      <c r="J527" s="29">
        <v>1200</v>
      </c>
      <c r="K527" s="29">
        <v>108</v>
      </c>
      <c r="L527" s="31">
        <v>0.7</v>
      </c>
      <c r="M527" s="31">
        <v>2.3199999999999998</v>
      </c>
      <c r="N527" s="32">
        <v>0.112</v>
      </c>
      <c r="O527" s="9">
        <v>0.23199999999999998</v>
      </c>
      <c r="P527" s="11">
        <v>1.12E-2</v>
      </c>
      <c r="Q527" s="25">
        <f>O526-O527</f>
        <v>0.42372222222222222</v>
      </c>
      <c r="R527" s="24">
        <f>P526-P527</f>
        <v>2.8836111111111104E-2</v>
      </c>
      <c r="S527" s="38">
        <f>Q527/365</f>
        <v>1.1608828006088279E-3</v>
      </c>
      <c r="T527" s="38">
        <f>R527/365</f>
        <v>7.9003044140030419E-5</v>
      </c>
      <c r="U527" s="38">
        <f>T527*0.92</f>
        <v>7.2682800608827992E-5</v>
      </c>
      <c r="V527" s="25">
        <f>LOOKUP(H527,'Load Factor Adjustment'!$A$40:$A$46,'Load Factor Adjustment'!$D$40:$D$46)</f>
        <v>0.68571428571428572</v>
      </c>
      <c r="W527" s="38">
        <f>S527*V527</f>
        <v>7.9603392041748206E-4</v>
      </c>
      <c r="X527" s="38">
        <f>U527*V527</f>
        <v>4.983963470319634E-5</v>
      </c>
    </row>
    <row r="528" spans="1:24" x14ac:dyDescent="0.25">
      <c r="A528" s="28" t="s">
        <v>25</v>
      </c>
      <c r="B528" s="29">
        <v>2015</v>
      </c>
      <c r="C528" s="34">
        <v>42321</v>
      </c>
      <c r="D528" s="29">
        <v>1744</v>
      </c>
      <c r="E528" s="29">
        <v>5326</v>
      </c>
      <c r="F528" s="28" t="s">
        <v>17</v>
      </c>
      <c r="G528" s="28" t="s">
        <v>19</v>
      </c>
      <c r="H528" s="28" t="s">
        <v>18</v>
      </c>
      <c r="I528" s="29">
        <v>1996</v>
      </c>
      <c r="J528" s="29">
        <v>650</v>
      </c>
      <c r="K528" s="29">
        <v>84</v>
      </c>
      <c r="L528" s="31">
        <v>0.7</v>
      </c>
      <c r="M528" s="31">
        <v>8.14</v>
      </c>
      <c r="N528" s="32">
        <v>0.497</v>
      </c>
      <c r="O528" s="9">
        <v>0.34293518518518518</v>
      </c>
      <c r="P528" s="11">
        <v>2.0938425925925926E-2</v>
      </c>
      <c r="Q528" s="25"/>
      <c r="R528" s="24"/>
    </row>
    <row r="529" spans="1:24" x14ac:dyDescent="0.25">
      <c r="A529" s="28" t="s">
        <v>25</v>
      </c>
      <c r="B529" s="29">
        <v>2015</v>
      </c>
      <c r="C529" s="34">
        <v>42321</v>
      </c>
      <c r="D529" s="29">
        <v>1744</v>
      </c>
      <c r="E529" s="29">
        <v>5327</v>
      </c>
      <c r="F529" s="28" t="s">
        <v>20</v>
      </c>
      <c r="G529" s="28" t="s">
        <v>42</v>
      </c>
      <c r="H529" s="28" t="s">
        <v>18</v>
      </c>
      <c r="I529" s="29">
        <v>2015</v>
      </c>
      <c r="J529" s="29">
        <v>650</v>
      </c>
      <c r="K529" s="29">
        <v>100</v>
      </c>
      <c r="L529" s="31">
        <v>0.7</v>
      </c>
      <c r="M529" s="31">
        <v>2.3199999999999998</v>
      </c>
      <c r="N529" s="32">
        <v>0.112</v>
      </c>
      <c r="O529" s="9">
        <v>0.11635802469135803</v>
      </c>
      <c r="P529" s="11">
        <v>5.6172839506172844E-3</v>
      </c>
      <c r="Q529" s="25">
        <f>O528-O529</f>
        <v>0.22657716049382715</v>
      </c>
      <c r="R529" s="24">
        <f>P528-P529</f>
        <v>1.5321141975308643E-2</v>
      </c>
      <c r="S529" s="38">
        <f>Q529/365</f>
        <v>6.2075934381870454E-4</v>
      </c>
      <c r="T529" s="38">
        <f>R529/365</f>
        <v>4.1975731439201759E-5</v>
      </c>
      <c r="U529" s="38">
        <f>T529*0.92</f>
        <v>3.8617672924065618E-5</v>
      </c>
      <c r="V529" s="25">
        <f>LOOKUP(H529,'Load Factor Adjustment'!$A$40:$A$46,'Load Factor Adjustment'!$D$40:$D$46)</f>
        <v>0.68571428571428572</v>
      </c>
      <c r="W529" s="38">
        <f>S529*V529</f>
        <v>4.2566355004711171E-4</v>
      </c>
      <c r="X529" s="38">
        <f>U529*V529</f>
        <v>2.6480690005073566E-5</v>
      </c>
    </row>
    <row r="530" spans="1:24" x14ac:dyDescent="0.25">
      <c r="A530" s="28" t="s">
        <v>26</v>
      </c>
      <c r="B530" s="29">
        <v>2014</v>
      </c>
      <c r="C530" s="34">
        <v>42324</v>
      </c>
      <c r="D530" s="29">
        <v>1768</v>
      </c>
      <c r="E530" s="29">
        <v>5328</v>
      </c>
      <c r="F530" s="28" t="s">
        <v>17</v>
      </c>
      <c r="G530" s="28" t="s">
        <v>19</v>
      </c>
      <c r="H530" s="28" t="s">
        <v>18</v>
      </c>
      <c r="I530" s="29">
        <v>1986</v>
      </c>
      <c r="J530" s="29">
        <v>600</v>
      </c>
      <c r="K530" s="29">
        <v>95</v>
      </c>
      <c r="L530" s="31">
        <v>0.7</v>
      </c>
      <c r="M530" s="31">
        <v>12.09</v>
      </c>
      <c r="N530" s="32">
        <v>0.60499999999999998</v>
      </c>
      <c r="O530" s="9">
        <v>0.53173611111111108</v>
      </c>
      <c r="P530" s="11">
        <v>2.6608796296296297E-2</v>
      </c>
      <c r="Q530" s="25"/>
      <c r="R530" s="24"/>
    </row>
    <row r="531" spans="1:24" x14ac:dyDescent="0.25">
      <c r="A531" s="28" t="s">
        <v>26</v>
      </c>
      <c r="B531" s="29">
        <v>2014</v>
      </c>
      <c r="C531" s="34">
        <v>42324</v>
      </c>
      <c r="D531" s="29">
        <v>1768</v>
      </c>
      <c r="E531" s="29">
        <v>5329</v>
      </c>
      <c r="F531" s="28" t="s">
        <v>20</v>
      </c>
      <c r="G531" s="28" t="s">
        <v>33</v>
      </c>
      <c r="H531" s="28" t="s">
        <v>18</v>
      </c>
      <c r="I531" s="29">
        <v>2014</v>
      </c>
      <c r="J531" s="29">
        <v>800</v>
      </c>
      <c r="K531" s="29">
        <v>115</v>
      </c>
      <c r="L531" s="31">
        <v>0.7</v>
      </c>
      <c r="M531" s="31">
        <v>2.15</v>
      </c>
      <c r="N531" s="32">
        <v>8.0000000000000002E-3</v>
      </c>
      <c r="O531" s="9">
        <v>0.15262345679012346</v>
      </c>
      <c r="P531" s="11">
        <v>5.6790123456790112E-4</v>
      </c>
      <c r="Q531" s="25">
        <f>O530-O531</f>
        <v>0.37911265432098762</v>
      </c>
      <c r="R531" s="24">
        <f>P530-P531</f>
        <v>2.6040895061728395E-2</v>
      </c>
      <c r="S531" s="38">
        <f>Q531/365</f>
        <v>1.0386648063588702E-3</v>
      </c>
      <c r="T531" s="38">
        <f>R531/365</f>
        <v>7.1344917977338065E-5</v>
      </c>
      <c r="U531" s="38">
        <f>T531*0.92</f>
        <v>6.5637324539151028E-5</v>
      </c>
      <c r="V531" s="25">
        <f>LOOKUP(H531,'Load Factor Adjustment'!$A$40:$A$46,'Load Factor Adjustment'!$D$40:$D$46)</f>
        <v>0.68571428571428572</v>
      </c>
      <c r="W531" s="38">
        <f>S531*V531</f>
        <v>7.1222729578893963E-4</v>
      </c>
      <c r="X531" s="38">
        <f>U531*V531</f>
        <v>4.5008451112560704E-5</v>
      </c>
    </row>
    <row r="532" spans="1:24" x14ac:dyDescent="0.25">
      <c r="A532" s="28" t="s">
        <v>16</v>
      </c>
      <c r="B532" s="29">
        <v>2015</v>
      </c>
      <c r="C532" s="34">
        <v>42325</v>
      </c>
      <c r="D532" s="29">
        <v>1933</v>
      </c>
      <c r="E532" s="29">
        <v>5376</v>
      </c>
      <c r="F532" s="28" t="s">
        <v>17</v>
      </c>
      <c r="G532" s="28" t="s">
        <v>19</v>
      </c>
      <c r="H532" s="28" t="s">
        <v>18</v>
      </c>
      <c r="I532" s="29">
        <v>1963</v>
      </c>
      <c r="J532" s="29">
        <v>200</v>
      </c>
      <c r="K532" s="29">
        <v>62</v>
      </c>
      <c r="L532" s="31">
        <v>0.7</v>
      </c>
      <c r="M532" s="31">
        <v>12.09</v>
      </c>
      <c r="N532" s="32">
        <v>0.60499999999999998</v>
      </c>
      <c r="O532" s="9">
        <v>0.11567592592592592</v>
      </c>
      <c r="P532" s="11">
        <v>5.7885802469135796E-3</v>
      </c>
      <c r="Q532" s="25"/>
      <c r="R532" s="24"/>
    </row>
    <row r="533" spans="1:24" x14ac:dyDescent="0.25">
      <c r="A533" s="28" t="s">
        <v>16</v>
      </c>
      <c r="B533" s="29">
        <v>2015</v>
      </c>
      <c r="C533" s="34">
        <v>42325</v>
      </c>
      <c r="D533" s="29">
        <v>1933</v>
      </c>
      <c r="E533" s="29">
        <v>5377</v>
      </c>
      <c r="F533" s="28" t="s">
        <v>20</v>
      </c>
      <c r="G533" s="28" t="s">
        <v>42</v>
      </c>
      <c r="H533" s="28" t="s">
        <v>18</v>
      </c>
      <c r="I533" s="29">
        <v>2013</v>
      </c>
      <c r="J533" s="29">
        <v>200</v>
      </c>
      <c r="K533" s="29">
        <v>71</v>
      </c>
      <c r="L533" s="31">
        <v>0.7</v>
      </c>
      <c r="M533" s="31">
        <v>2.74</v>
      </c>
      <c r="N533" s="32">
        <v>8.0000000000000002E-3</v>
      </c>
      <c r="O533" s="9">
        <v>3.0021604938271603E-2</v>
      </c>
      <c r="P533" s="11">
        <v>8.7654320987654315E-5</v>
      </c>
      <c r="Q533" s="25">
        <f>O532-O533</f>
        <v>8.5654320987654312E-2</v>
      </c>
      <c r="R533" s="24">
        <f>P532-P533</f>
        <v>5.7009259259259253E-3</v>
      </c>
      <c r="S533" s="38">
        <f>Q533/365</f>
        <v>2.3466937256891592E-4</v>
      </c>
      <c r="T533" s="38">
        <f>R533/365</f>
        <v>1.5618975139523083E-5</v>
      </c>
      <c r="U533" s="38">
        <f>T533*0.92</f>
        <v>1.4369457128361237E-5</v>
      </c>
      <c r="V533" s="25">
        <f>LOOKUP(H533,'Load Factor Adjustment'!$A$40:$A$46,'Load Factor Adjustment'!$D$40:$D$46)</f>
        <v>0.68571428571428572</v>
      </c>
      <c r="W533" s="38">
        <f>S533*V533</f>
        <v>1.6091614119011376E-4</v>
      </c>
      <c r="X533" s="38">
        <f>U533*V533</f>
        <v>9.8533420308762763E-6</v>
      </c>
    </row>
    <row r="534" spans="1:24" x14ac:dyDescent="0.25">
      <c r="A534" s="28" t="s">
        <v>23</v>
      </c>
      <c r="B534" s="29">
        <v>2014</v>
      </c>
      <c r="C534" s="34">
        <v>42326</v>
      </c>
      <c r="D534" s="29">
        <v>1838</v>
      </c>
      <c r="E534" s="29">
        <v>5284</v>
      </c>
      <c r="F534" s="28" t="s">
        <v>17</v>
      </c>
      <c r="G534" s="28" t="s">
        <v>19</v>
      </c>
      <c r="H534" s="28" t="s">
        <v>18</v>
      </c>
      <c r="I534" s="29">
        <v>1978</v>
      </c>
      <c r="J534" s="29">
        <v>360</v>
      </c>
      <c r="K534" s="29">
        <v>55</v>
      </c>
      <c r="L534" s="31">
        <v>0.7</v>
      </c>
      <c r="M534" s="31">
        <v>12.09</v>
      </c>
      <c r="N534" s="32">
        <v>0.60499999999999998</v>
      </c>
      <c r="O534" s="9">
        <v>0.18470833333333331</v>
      </c>
      <c r="P534" s="11">
        <v>9.243055555555553E-3</v>
      </c>
      <c r="Q534" s="25"/>
      <c r="R534" s="24"/>
    </row>
    <row r="535" spans="1:24" x14ac:dyDescent="0.25">
      <c r="A535" s="28" t="s">
        <v>23</v>
      </c>
      <c r="B535" s="29">
        <v>2014</v>
      </c>
      <c r="C535" s="34">
        <v>42326</v>
      </c>
      <c r="D535" s="29">
        <v>1838</v>
      </c>
      <c r="E535" s="29">
        <v>5285</v>
      </c>
      <c r="F535" s="28" t="s">
        <v>20</v>
      </c>
      <c r="G535" s="28" t="s">
        <v>42</v>
      </c>
      <c r="H535" s="28" t="s">
        <v>18</v>
      </c>
      <c r="I535" s="29">
        <v>2015</v>
      </c>
      <c r="J535" s="29">
        <v>360</v>
      </c>
      <c r="K535" s="29">
        <v>55</v>
      </c>
      <c r="L535" s="31">
        <v>0.7</v>
      </c>
      <c r="M535" s="31">
        <v>2.74</v>
      </c>
      <c r="N535" s="32">
        <v>8.0000000000000002E-3</v>
      </c>
      <c r="O535" s="9">
        <v>4.1861111111111113E-2</v>
      </c>
      <c r="P535" s="11">
        <v>1.2222222222222221E-4</v>
      </c>
      <c r="Q535" s="25">
        <f>O534-O535</f>
        <v>0.14284722222222218</v>
      </c>
      <c r="R535" s="24">
        <f>P534-P535</f>
        <v>9.1208333333333315E-3</v>
      </c>
      <c r="S535" s="38">
        <f>Q535/365</f>
        <v>3.9136225266362242E-4</v>
      </c>
      <c r="T535" s="38">
        <f>R535/365</f>
        <v>2.498858447488584E-5</v>
      </c>
      <c r="U535" s="38">
        <f>T535*0.92</f>
        <v>2.2989497716894974E-5</v>
      </c>
      <c r="V535" s="25">
        <f>LOOKUP(H535,'Load Factor Adjustment'!$A$40:$A$46,'Load Factor Adjustment'!$D$40:$D$46)</f>
        <v>0.68571428571428572</v>
      </c>
      <c r="W535" s="38">
        <f>S535*V535</f>
        <v>2.6836268754076967E-4</v>
      </c>
      <c r="X535" s="38">
        <f>U535*V535</f>
        <v>1.5764227005870841E-5</v>
      </c>
    </row>
    <row r="536" spans="1:24" x14ac:dyDescent="0.25">
      <c r="A536" s="28" t="s">
        <v>22</v>
      </c>
      <c r="B536" s="29">
        <v>2015</v>
      </c>
      <c r="C536" s="34">
        <v>42327</v>
      </c>
      <c r="D536" s="29">
        <v>1781</v>
      </c>
      <c r="E536" s="29">
        <v>5237</v>
      </c>
      <c r="F536" s="28" t="s">
        <v>17</v>
      </c>
      <c r="G536" s="28" t="s">
        <v>19</v>
      </c>
      <c r="H536" s="28" t="s">
        <v>18</v>
      </c>
      <c r="I536" s="29">
        <v>1975</v>
      </c>
      <c r="J536" s="29">
        <v>1250</v>
      </c>
      <c r="K536" s="29">
        <v>150</v>
      </c>
      <c r="L536" s="31">
        <v>0.7</v>
      </c>
      <c r="M536" s="31">
        <v>11.16</v>
      </c>
      <c r="N536" s="32">
        <v>0.39600000000000002</v>
      </c>
      <c r="O536" s="9">
        <v>1.6145833333333333</v>
      </c>
      <c r="P536" s="11">
        <v>5.7291666666666664E-2</v>
      </c>
      <c r="Q536" s="25"/>
      <c r="R536" s="24"/>
    </row>
    <row r="537" spans="1:24" x14ac:dyDescent="0.25">
      <c r="A537" s="28" t="s">
        <v>22</v>
      </c>
      <c r="B537" s="29">
        <v>2015</v>
      </c>
      <c r="C537" s="34">
        <v>42327</v>
      </c>
      <c r="D537" s="29">
        <v>1781</v>
      </c>
      <c r="E537" s="29">
        <v>5238</v>
      </c>
      <c r="F537" s="28" t="s">
        <v>20</v>
      </c>
      <c r="G537" s="28" t="s">
        <v>33</v>
      </c>
      <c r="H537" s="28" t="s">
        <v>18</v>
      </c>
      <c r="I537" s="29">
        <v>2014</v>
      </c>
      <c r="J537" s="29">
        <v>1250</v>
      </c>
      <c r="K537" s="29">
        <v>100</v>
      </c>
      <c r="L537" s="31">
        <v>0.7</v>
      </c>
      <c r="M537" s="31">
        <v>2.15</v>
      </c>
      <c r="N537" s="32">
        <v>8.0000000000000002E-3</v>
      </c>
      <c r="O537" s="9">
        <v>0.20736882716049382</v>
      </c>
      <c r="P537" s="11">
        <v>7.716049382716049E-4</v>
      </c>
      <c r="Q537" s="25">
        <f>O536-O537</f>
        <v>1.4072145061728394</v>
      </c>
      <c r="R537" s="24">
        <f>P536-P537</f>
        <v>5.6520061728395063E-2</v>
      </c>
      <c r="S537" s="38">
        <f>Q537/365</f>
        <v>3.8553822086927108E-3</v>
      </c>
      <c r="T537" s="38">
        <f>R537/365</f>
        <v>1.5484948418738374E-4</v>
      </c>
      <c r="U537" s="38">
        <f>T537*0.92</f>
        <v>1.4246152545239305E-4</v>
      </c>
      <c r="V537" s="25">
        <f>LOOKUP(H537,'Load Factor Adjustment'!$A$40:$A$46,'Load Factor Adjustment'!$D$40:$D$46)</f>
        <v>0.68571428571428572</v>
      </c>
      <c r="W537" s="38">
        <f>S537*V537</f>
        <v>2.6436906573892873E-3</v>
      </c>
      <c r="X537" s="38">
        <f>U537*V537</f>
        <v>9.7687903167355237E-5</v>
      </c>
    </row>
    <row r="538" spans="1:24" x14ac:dyDescent="0.25">
      <c r="A538" s="28" t="s">
        <v>27</v>
      </c>
      <c r="B538" s="29">
        <v>2015</v>
      </c>
      <c r="C538" s="34">
        <v>42327</v>
      </c>
      <c r="D538" s="29">
        <v>1878</v>
      </c>
      <c r="E538" s="29">
        <v>5350</v>
      </c>
      <c r="F538" s="28" t="s">
        <v>17</v>
      </c>
      <c r="G538" s="28" t="s">
        <v>19</v>
      </c>
      <c r="H538" s="28" t="s">
        <v>18</v>
      </c>
      <c r="I538" s="29">
        <v>1976</v>
      </c>
      <c r="J538" s="29">
        <v>150</v>
      </c>
      <c r="K538" s="29">
        <v>80</v>
      </c>
      <c r="L538" s="31">
        <v>0.7</v>
      </c>
      <c r="M538" s="31">
        <v>12.09</v>
      </c>
      <c r="N538" s="32">
        <v>0.60499999999999998</v>
      </c>
      <c r="O538" s="9">
        <v>0.11194444444444444</v>
      </c>
      <c r="P538" s="11">
        <v>5.6018518518518518E-3</v>
      </c>
      <c r="Q538" s="25"/>
      <c r="R538" s="24"/>
    </row>
    <row r="539" spans="1:24" x14ac:dyDescent="0.25">
      <c r="A539" s="28" t="s">
        <v>27</v>
      </c>
      <c r="B539" s="29">
        <v>2015</v>
      </c>
      <c r="C539" s="34">
        <v>42327</v>
      </c>
      <c r="D539" s="29">
        <v>1878</v>
      </c>
      <c r="E539" s="29">
        <v>5351</v>
      </c>
      <c r="F539" s="28" t="s">
        <v>20</v>
      </c>
      <c r="G539" s="28" t="s">
        <v>42</v>
      </c>
      <c r="H539" s="28" t="s">
        <v>18</v>
      </c>
      <c r="I539" s="29">
        <v>2014</v>
      </c>
      <c r="J539" s="29">
        <v>150</v>
      </c>
      <c r="K539" s="29">
        <v>75</v>
      </c>
      <c r="L539" s="31">
        <v>0.7</v>
      </c>
      <c r="M539" s="31">
        <v>0.26</v>
      </c>
      <c r="N539" s="32">
        <v>8.0000000000000002E-3</v>
      </c>
      <c r="O539" s="9">
        <v>2.2569444444444442E-3</v>
      </c>
      <c r="P539" s="11">
        <v>6.9444444444444431E-5</v>
      </c>
      <c r="Q539" s="25">
        <f>O538-O539</f>
        <v>0.10968749999999999</v>
      </c>
      <c r="R539" s="24">
        <f>P538-P539</f>
        <v>5.5324074074074078E-3</v>
      </c>
      <c r="S539" s="38">
        <f>Q539/365</f>
        <v>3.0051369863013695E-4</v>
      </c>
      <c r="T539" s="38">
        <f>R539/365</f>
        <v>1.5157280568239473E-5</v>
      </c>
      <c r="U539" s="38">
        <f>T539*0.92</f>
        <v>1.3944698122780316E-5</v>
      </c>
      <c r="V539" s="25">
        <f>LOOKUP(H539,'Load Factor Adjustment'!$A$40:$A$46,'Load Factor Adjustment'!$D$40:$D$46)</f>
        <v>0.68571428571428572</v>
      </c>
      <c r="W539" s="38">
        <f>S539*V539</f>
        <v>2.0606653620352248E-4</v>
      </c>
      <c r="X539" s="38">
        <f>U539*V539</f>
        <v>9.5620787127636453E-6</v>
      </c>
    </row>
    <row r="540" spans="1:24" x14ac:dyDescent="0.25">
      <c r="A540" s="28" t="s">
        <v>23</v>
      </c>
      <c r="B540" s="29">
        <v>2015</v>
      </c>
      <c r="C540" s="34">
        <v>42328</v>
      </c>
      <c r="D540" s="29">
        <v>1835</v>
      </c>
      <c r="E540" s="29">
        <v>5290</v>
      </c>
      <c r="F540" s="28" t="s">
        <v>17</v>
      </c>
      <c r="G540" s="28" t="s">
        <v>19</v>
      </c>
      <c r="H540" s="28" t="s">
        <v>18</v>
      </c>
      <c r="I540" s="29">
        <v>1970</v>
      </c>
      <c r="J540" s="29">
        <v>400</v>
      </c>
      <c r="K540" s="29">
        <v>81</v>
      </c>
      <c r="L540" s="31">
        <v>0.7</v>
      </c>
      <c r="M540" s="31">
        <v>12.09</v>
      </c>
      <c r="N540" s="32">
        <v>0.60499999999999998</v>
      </c>
      <c r="O540" s="9">
        <v>0.30225000000000002</v>
      </c>
      <c r="P540" s="11">
        <v>1.5125E-2</v>
      </c>
      <c r="Q540" s="25"/>
      <c r="R540" s="24"/>
    </row>
    <row r="541" spans="1:24" x14ac:dyDescent="0.25">
      <c r="A541" s="28" t="s">
        <v>23</v>
      </c>
      <c r="B541" s="29">
        <v>2015</v>
      </c>
      <c r="C541" s="34">
        <v>42328</v>
      </c>
      <c r="D541" s="29">
        <v>1835</v>
      </c>
      <c r="E541" s="29">
        <v>5291</v>
      </c>
      <c r="F541" s="28" t="s">
        <v>20</v>
      </c>
      <c r="G541" s="28" t="s">
        <v>42</v>
      </c>
      <c r="H541" s="28" t="s">
        <v>18</v>
      </c>
      <c r="I541" s="29">
        <v>2015</v>
      </c>
      <c r="J541" s="29">
        <v>400</v>
      </c>
      <c r="K541" s="29">
        <v>85</v>
      </c>
      <c r="L541" s="31">
        <v>0.7</v>
      </c>
      <c r="M541" s="31">
        <v>2.74</v>
      </c>
      <c r="N541" s="32">
        <v>0.192</v>
      </c>
      <c r="O541" s="9">
        <v>7.1882716049382706E-2</v>
      </c>
      <c r="P541" s="11">
        <v>5.037037037037036E-3</v>
      </c>
      <c r="Q541" s="25">
        <f>O540-O541</f>
        <v>0.23036728395061731</v>
      </c>
      <c r="R541" s="24">
        <f>P540-P541</f>
        <v>1.0087962962962964E-2</v>
      </c>
      <c r="S541" s="38">
        <f>Q541/365</f>
        <v>6.3114324370032145E-4</v>
      </c>
      <c r="T541" s="38">
        <f>R541/365</f>
        <v>2.7638254693049215E-5</v>
      </c>
      <c r="U541" s="38">
        <f>T541*0.92</f>
        <v>2.5427194317605279E-5</v>
      </c>
      <c r="V541" s="25">
        <f>LOOKUP(H541,'Load Factor Adjustment'!$A$40:$A$46,'Load Factor Adjustment'!$D$40:$D$46)</f>
        <v>0.68571428571428572</v>
      </c>
      <c r="W541" s="38">
        <f>S541*V541</f>
        <v>4.3278393853736328E-4</v>
      </c>
      <c r="X541" s="38">
        <f>U541*V541</f>
        <v>1.743579038921505E-5</v>
      </c>
    </row>
    <row r="542" spans="1:24" x14ac:dyDescent="0.25">
      <c r="A542" s="28" t="s">
        <v>22</v>
      </c>
      <c r="B542" s="29">
        <v>2015</v>
      </c>
      <c r="C542" s="34">
        <v>42331</v>
      </c>
      <c r="D542" s="29">
        <v>1783</v>
      </c>
      <c r="E542" s="29">
        <v>5310</v>
      </c>
      <c r="F542" s="28" t="s">
        <v>17</v>
      </c>
      <c r="G542" s="28" t="s">
        <v>19</v>
      </c>
      <c r="H542" s="28" t="s">
        <v>18</v>
      </c>
      <c r="I542" s="29">
        <v>1989</v>
      </c>
      <c r="J542" s="29">
        <v>500</v>
      </c>
      <c r="K542" s="29">
        <v>80</v>
      </c>
      <c r="L542" s="31">
        <v>0.7</v>
      </c>
      <c r="M542" s="31">
        <v>8.14</v>
      </c>
      <c r="N542" s="32">
        <v>0.497</v>
      </c>
      <c r="O542" s="9">
        <v>0.25123456790123461</v>
      </c>
      <c r="P542" s="11">
        <v>1.5339506172839506E-2</v>
      </c>
      <c r="Q542" s="25"/>
      <c r="R542" s="24"/>
    </row>
    <row r="543" spans="1:24" x14ac:dyDescent="0.25">
      <c r="A543" s="28" t="s">
        <v>22</v>
      </c>
      <c r="B543" s="29">
        <v>2015</v>
      </c>
      <c r="C543" s="34">
        <v>42331</v>
      </c>
      <c r="D543" s="29">
        <v>1783</v>
      </c>
      <c r="E543" s="29">
        <v>5311</v>
      </c>
      <c r="F543" s="28" t="s">
        <v>20</v>
      </c>
      <c r="G543" s="28" t="s">
        <v>42</v>
      </c>
      <c r="H543" s="28" t="s">
        <v>18</v>
      </c>
      <c r="I543" s="29">
        <v>2015</v>
      </c>
      <c r="J543" s="29">
        <v>500</v>
      </c>
      <c r="K543" s="29">
        <v>100</v>
      </c>
      <c r="L543" s="31">
        <v>0.7</v>
      </c>
      <c r="M543" s="31">
        <v>2.3199999999999998</v>
      </c>
      <c r="N543" s="32">
        <v>0.112</v>
      </c>
      <c r="O543" s="9">
        <v>8.9506172839506168E-2</v>
      </c>
      <c r="P543" s="11">
        <v>4.3209876543209872E-3</v>
      </c>
      <c r="Q543" s="25">
        <f>O542-O543</f>
        <v>0.16172839506172842</v>
      </c>
      <c r="R543" s="24">
        <f>P542-P543</f>
        <v>1.1018518518518518E-2</v>
      </c>
      <c r="S543" s="38">
        <f>Q543/365</f>
        <v>4.430914933198039E-4</v>
      </c>
      <c r="T543" s="38">
        <f>R543/365</f>
        <v>3.0187721968543886E-5</v>
      </c>
      <c r="U543" s="38">
        <f>T543*0.92</f>
        <v>2.7772704211060377E-5</v>
      </c>
      <c r="V543" s="25">
        <f>LOOKUP(H543,'Load Factor Adjustment'!$A$40:$A$46,'Load Factor Adjustment'!$D$40:$D$46)</f>
        <v>0.68571428571428572</v>
      </c>
      <c r="W543" s="38">
        <f>S543*V543</f>
        <v>3.0383416684786555E-4</v>
      </c>
      <c r="X543" s="38">
        <f>U543*V543</f>
        <v>1.9044140030441401E-5</v>
      </c>
    </row>
    <row r="544" spans="1:24" x14ac:dyDescent="0.25">
      <c r="A544" s="28" t="s">
        <v>27</v>
      </c>
      <c r="B544" s="29">
        <v>2015</v>
      </c>
      <c r="C544" s="34">
        <v>42333</v>
      </c>
      <c r="D544" s="29">
        <v>1865</v>
      </c>
      <c r="E544" s="29">
        <v>5344</v>
      </c>
      <c r="F544" s="28" t="s">
        <v>17</v>
      </c>
      <c r="G544" s="28" t="s">
        <v>19</v>
      </c>
      <c r="H544" s="28" t="s">
        <v>18</v>
      </c>
      <c r="I544" s="29">
        <v>1971</v>
      </c>
      <c r="J544" s="29">
        <v>150</v>
      </c>
      <c r="K544" s="29">
        <v>114</v>
      </c>
      <c r="L544" s="31">
        <v>0.7</v>
      </c>
      <c r="M544" s="31">
        <v>12.09</v>
      </c>
      <c r="N544" s="32">
        <v>0.60499999999999998</v>
      </c>
      <c r="O544" s="9">
        <v>0.15952083333333333</v>
      </c>
      <c r="P544" s="11">
        <v>7.9826388888888881E-3</v>
      </c>
      <c r="Q544" s="25"/>
      <c r="R544" s="24"/>
    </row>
    <row r="545" spans="1:24" x14ac:dyDescent="0.25">
      <c r="A545" s="28" t="s">
        <v>27</v>
      </c>
      <c r="B545" s="29">
        <v>2015</v>
      </c>
      <c r="C545" s="34">
        <v>42333</v>
      </c>
      <c r="D545" s="29">
        <v>1865</v>
      </c>
      <c r="E545" s="29">
        <v>5345</v>
      </c>
      <c r="F545" s="28" t="s">
        <v>20</v>
      </c>
      <c r="G545" s="28" t="s">
        <v>42</v>
      </c>
      <c r="H545" s="28" t="s">
        <v>18</v>
      </c>
      <c r="I545" s="29">
        <v>2015</v>
      </c>
      <c r="J545" s="29">
        <v>150</v>
      </c>
      <c r="K545" s="29">
        <v>105</v>
      </c>
      <c r="L545" s="31">
        <v>0.7</v>
      </c>
      <c r="M545" s="31">
        <v>0.26</v>
      </c>
      <c r="N545" s="32">
        <v>8.0000000000000002E-3</v>
      </c>
      <c r="O545" s="9">
        <v>3.1597222222222222E-3</v>
      </c>
      <c r="P545" s="11">
        <v>9.7222222222222203E-5</v>
      </c>
      <c r="Q545" s="25">
        <f>O544-O545</f>
        <v>0.15636111111111112</v>
      </c>
      <c r="R545" s="24">
        <f>P544-P545</f>
        <v>7.8854166666666656E-3</v>
      </c>
      <c r="S545" s="38">
        <f>Q545/365</f>
        <v>4.2838660578386605E-4</v>
      </c>
      <c r="T545" s="38">
        <f>R545/365</f>
        <v>2.1603881278538809E-5</v>
      </c>
      <c r="U545" s="38">
        <f>T545*0.92</f>
        <v>1.9875570776255705E-5</v>
      </c>
      <c r="V545" s="25">
        <f>LOOKUP(H545,'Load Factor Adjustment'!$A$40:$A$46,'Load Factor Adjustment'!$D$40:$D$46)</f>
        <v>0.68571428571428572</v>
      </c>
      <c r="W545" s="38">
        <f>S545*V545</f>
        <v>2.9375081539465101E-4</v>
      </c>
      <c r="X545" s="38">
        <f>U545*V545</f>
        <v>1.3628962818003912E-5</v>
      </c>
    </row>
    <row r="546" spans="1:24" x14ac:dyDescent="0.25">
      <c r="A546" s="28" t="s">
        <v>16</v>
      </c>
      <c r="B546" s="29">
        <v>2014</v>
      </c>
      <c r="C546" s="34">
        <v>42335</v>
      </c>
      <c r="D546" s="29">
        <v>1920</v>
      </c>
      <c r="E546" s="29">
        <v>5437</v>
      </c>
      <c r="F546" s="28" t="s">
        <v>17</v>
      </c>
      <c r="G546" s="28" t="s">
        <v>19</v>
      </c>
      <c r="H546" s="28" t="s">
        <v>18</v>
      </c>
      <c r="I546" s="29">
        <v>1987</v>
      </c>
      <c r="J546" s="29">
        <v>1200</v>
      </c>
      <c r="K546" s="29">
        <v>81</v>
      </c>
      <c r="L546" s="31">
        <v>0.7</v>
      </c>
      <c r="M546" s="31">
        <v>12.09</v>
      </c>
      <c r="N546" s="32">
        <v>0.60499999999999998</v>
      </c>
      <c r="O546" s="9">
        <v>0.90674999999999994</v>
      </c>
      <c r="P546" s="11">
        <v>4.5374999999999999E-2</v>
      </c>
      <c r="Q546" s="25"/>
      <c r="R546" s="24"/>
    </row>
    <row r="547" spans="1:24" x14ac:dyDescent="0.25">
      <c r="A547" s="28" t="s">
        <v>16</v>
      </c>
      <c r="B547" s="29">
        <v>2014</v>
      </c>
      <c r="C547" s="34">
        <v>42335</v>
      </c>
      <c r="D547" s="29">
        <v>1920</v>
      </c>
      <c r="E547" s="29">
        <v>5438</v>
      </c>
      <c r="F547" s="28" t="s">
        <v>20</v>
      </c>
      <c r="G547" s="28" t="s">
        <v>33</v>
      </c>
      <c r="H547" s="28" t="s">
        <v>18</v>
      </c>
      <c r="I547" s="29">
        <v>2014</v>
      </c>
      <c r="J547" s="29">
        <v>1200</v>
      </c>
      <c r="K547" s="29">
        <v>105</v>
      </c>
      <c r="L547" s="31">
        <v>0.7</v>
      </c>
      <c r="M547" s="31">
        <v>2.15</v>
      </c>
      <c r="N547" s="32">
        <v>8.0000000000000002E-3</v>
      </c>
      <c r="O547" s="9">
        <v>0.20902777777777778</v>
      </c>
      <c r="P547" s="11">
        <v>7.7777777777777763E-4</v>
      </c>
      <c r="Q547" s="25">
        <f>O546-O547</f>
        <v>0.69772222222222213</v>
      </c>
      <c r="R547" s="24">
        <f>P546-P547</f>
        <v>4.4597222222222219E-2</v>
      </c>
      <c r="S547" s="38">
        <f>Q547/365</f>
        <v>1.911567732115677E-3</v>
      </c>
      <c r="T547" s="38">
        <f>R547/365</f>
        <v>1.221841704718417E-4</v>
      </c>
      <c r="U547" s="38">
        <f>T547*0.92</f>
        <v>1.1240943683409437E-4</v>
      </c>
      <c r="V547" s="25">
        <f>LOOKUP(H547,'Load Factor Adjustment'!$A$40:$A$46,'Load Factor Adjustment'!$D$40:$D$46)</f>
        <v>0.68571428571428572</v>
      </c>
      <c r="W547" s="38">
        <f>S547*V547</f>
        <v>1.3107893020221785E-3</v>
      </c>
      <c r="X547" s="38">
        <f>U547*V547</f>
        <v>7.7080756686236145E-5</v>
      </c>
    </row>
    <row r="548" spans="1:24" x14ac:dyDescent="0.25">
      <c r="A548" s="28" t="s">
        <v>27</v>
      </c>
      <c r="B548" s="29">
        <v>2015</v>
      </c>
      <c r="C548" s="34">
        <v>42338</v>
      </c>
      <c r="D548" s="29">
        <v>1869</v>
      </c>
      <c r="E548" s="29">
        <v>5334</v>
      </c>
      <c r="F548" s="28" t="s">
        <v>17</v>
      </c>
      <c r="G548" s="28" t="s">
        <v>19</v>
      </c>
      <c r="H548" s="28" t="s">
        <v>18</v>
      </c>
      <c r="I548" s="29">
        <v>1989</v>
      </c>
      <c r="J548" s="29">
        <v>1200</v>
      </c>
      <c r="K548" s="29">
        <v>96</v>
      </c>
      <c r="L548" s="31">
        <v>0.7</v>
      </c>
      <c r="M548" s="31">
        <v>8.14</v>
      </c>
      <c r="N548" s="32">
        <v>0.497</v>
      </c>
      <c r="O548" s="9">
        <v>0.72355555555555551</v>
      </c>
      <c r="P548" s="11">
        <v>4.4177777777777774E-2</v>
      </c>
      <c r="Q548" s="25"/>
      <c r="R548" s="24"/>
    </row>
    <row r="549" spans="1:24" x14ac:dyDescent="0.25">
      <c r="A549" s="28" t="s">
        <v>27</v>
      </c>
      <c r="B549" s="29">
        <v>2015</v>
      </c>
      <c r="C549" s="34">
        <v>42338</v>
      </c>
      <c r="D549" s="29">
        <v>1869</v>
      </c>
      <c r="E549" s="29">
        <v>5335</v>
      </c>
      <c r="F549" s="28" t="s">
        <v>20</v>
      </c>
      <c r="G549" s="28" t="s">
        <v>33</v>
      </c>
      <c r="H549" s="28" t="s">
        <v>18</v>
      </c>
      <c r="I549" s="29">
        <v>2014</v>
      </c>
      <c r="J549" s="29">
        <v>1200</v>
      </c>
      <c r="K549" s="29">
        <v>115</v>
      </c>
      <c r="L549" s="31">
        <v>0.7</v>
      </c>
      <c r="M549" s="31">
        <v>2.15</v>
      </c>
      <c r="N549" s="32">
        <v>8.0000000000000002E-3</v>
      </c>
      <c r="O549" s="9">
        <v>0.22893518518518519</v>
      </c>
      <c r="P549" s="11">
        <v>8.5185185185185179E-4</v>
      </c>
      <c r="Q549" s="25">
        <f>O548-O549</f>
        <v>0.49462037037037032</v>
      </c>
      <c r="R549" s="24">
        <f>P548-P549</f>
        <v>4.3325925925925921E-2</v>
      </c>
      <c r="S549" s="38">
        <f>Q549/365</f>
        <v>1.3551243023845762E-3</v>
      </c>
      <c r="T549" s="38">
        <f>R549/365</f>
        <v>1.1870116692034499E-4</v>
      </c>
      <c r="U549" s="38">
        <f>T549*0.92</f>
        <v>1.092050735667174E-4</v>
      </c>
      <c r="V549" s="25">
        <f>LOOKUP(H549,'Load Factor Adjustment'!$A$40:$A$46,'Load Factor Adjustment'!$D$40:$D$46)</f>
        <v>0.68571428571428572</v>
      </c>
      <c r="W549" s="38">
        <f>S549*V549</f>
        <v>9.2922809306370945E-4</v>
      </c>
      <c r="X549" s="38">
        <f>U549*V549</f>
        <v>7.4883479017177643E-5</v>
      </c>
    </row>
    <row r="550" spans="1:24" x14ac:dyDescent="0.25">
      <c r="A550" s="28" t="s">
        <v>27</v>
      </c>
      <c r="B550" s="29">
        <v>2015</v>
      </c>
      <c r="C550" s="34">
        <v>42338</v>
      </c>
      <c r="D550" s="29">
        <v>1870</v>
      </c>
      <c r="E550" s="29">
        <v>5332</v>
      </c>
      <c r="F550" s="28" t="s">
        <v>17</v>
      </c>
      <c r="G550" s="28" t="s">
        <v>19</v>
      </c>
      <c r="H550" s="28" t="s">
        <v>18</v>
      </c>
      <c r="I550" s="29">
        <v>1985</v>
      </c>
      <c r="J550" s="29">
        <v>1200</v>
      </c>
      <c r="K550" s="29">
        <v>118</v>
      </c>
      <c r="L550" s="31">
        <v>0.7</v>
      </c>
      <c r="M550" s="31">
        <v>12.09</v>
      </c>
      <c r="N550" s="32">
        <v>0.60499999999999998</v>
      </c>
      <c r="O550" s="9">
        <v>1.3209444444444443</v>
      </c>
      <c r="P550" s="11">
        <v>6.6101851851851856E-2</v>
      </c>
      <c r="Q550" s="25"/>
      <c r="R550" s="24"/>
    </row>
    <row r="551" spans="1:24" x14ac:dyDescent="0.25">
      <c r="A551" s="28" t="s">
        <v>27</v>
      </c>
      <c r="B551" s="29">
        <v>2015</v>
      </c>
      <c r="C551" s="34">
        <v>42338</v>
      </c>
      <c r="D551" s="29">
        <v>1870</v>
      </c>
      <c r="E551" s="29">
        <v>5333</v>
      </c>
      <c r="F551" s="28" t="s">
        <v>20</v>
      </c>
      <c r="G551" s="28" t="s">
        <v>33</v>
      </c>
      <c r="H551" s="28" t="s">
        <v>18</v>
      </c>
      <c r="I551" s="29">
        <v>2014</v>
      </c>
      <c r="J551" s="29">
        <v>1200</v>
      </c>
      <c r="K551" s="29">
        <v>115</v>
      </c>
      <c r="L551" s="31">
        <v>0.7</v>
      </c>
      <c r="M551" s="31">
        <v>2.15</v>
      </c>
      <c r="N551" s="32">
        <v>8.0000000000000002E-3</v>
      </c>
      <c r="O551" s="9">
        <v>0.22893518518518519</v>
      </c>
      <c r="P551" s="11">
        <v>8.5185185185185179E-4</v>
      </c>
      <c r="Q551" s="25">
        <f>O550-O551</f>
        <v>1.092009259259259</v>
      </c>
      <c r="R551" s="24">
        <f>P550-P551</f>
        <v>6.5250000000000002E-2</v>
      </c>
      <c r="S551" s="38">
        <f>Q551/365</f>
        <v>2.9918061897513944E-3</v>
      </c>
      <c r="T551" s="38">
        <f>R551/365</f>
        <v>1.7876712328767123E-4</v>
      </c>
      <c r="U551" s="38">
        <f>T551*0.92</f>
        <v>1.6446575342465755E-4</v>
      </c>
      <c r="V551" s="25">
        <f>LOOKUP(H551,'Load Factor Adjustment'!$A$40:$A$46,'Load Factor Adjustment'!$D$40:$D$46)</f>
        <v>0.68571428571428572</v>
      </c>
      <c r="W551" s="38">
        <f>S551*V551</f>
        <v>2.051524244400956E-3</v>
      </c>
      <c r="X551" s="38">
        <f>U551*V551</f>
        <v>1.1277651663405089E-4</v>
      </c>
    </row>
    <row r="552" spans="1:24" x14ac:dyDescent="0.25">
      <c r="A552" s="28" t="s">
        <v>27</v>
      </c>
      <c r="B552" s="29">
        <v>2015</v>
      </c>
      <c r="C552" s="34">
        <v>42338</v>
      </c>
      <c r="D552" s="29">
        <v>1972</v>
      </c>
      <c r="E552" s="29">
        <v>5533</v>
      </c>
      <c r="F552" s="28" t="s">
        <v>17</v>
      </c>
      <c r="G552" s="28" t="s">
        <v>19</v>
      </c>
      <c r="H552" s="28" t="s">
        <v>18</v>
      </c>
      <c r="I552" s="29">
        <v>1971</v>
      </c>
      <c r="J552" s="29">
        <v>71</v>
      </c>
      <c r="K552" s="29">
        <v>63</v>
      </c>
      <c r="L552" s="31">
        <v>0.7</v>
      </c>
      <c r="M552" s="31">
        <v>12.09</v>
      </c>
      <c r="N552" s="32">
        <v>0.60499999999999998</v>
      </c>
      <c r="O552" s="9">
        <v>4.1727291666666659E-2</v>
      </c>
      <c r="P552" s="11">
        <v>2.0880902777777777E-3</v>
      </c>
      <c r="Q552" s="25"/>
      <c r="R552" s="24"/>
    </row>
    <row r="553" spans="1:24" x14ac:dyDescent="0.25">
      <c r="A553" s="28" t="s">
        <v>27</v>
      </c>
      <c r="B553" s="29">
        <v>2015</v>
      </c>
      <c r="C553" s="34">
        <v>42338</v>
      </c>
      <c r="D553" s="29">
        <v>1972</v>
      </c>
      <c r="E553" s="29">
        <v>5534</v>
      </c>
      <c r="F553" s="28" t="s">
        <v>20</v>
      </c>
      <c r="G553" s="28" t="s">
        <v>42</v>
      </c>
      <c r="H553" s="28" t="s">
        <v>18</v>
      </c>
      <c r="I553" s="29">
        <v>2014</v>
      </c>
      <c r="J553" s="29">
        <v>71</v>
      </c>
      <c r="K553" s="29">
        <v>57</v>
      </c>
      <c r="L553" s="31">
        <v>0.7</v>
      </c>
      <c r="M553" s="31">
        <v>2.74</v>
      </c>
      <c r="N553" s="32">
        <v>8.0000000000000002E-3</v>
      </c>
      <c r="O553" s="9">
        <v>8.5561574074074064E-3</v>
      </c>
      <c r="P553" s="11">
        <v>2.4981481481481485E-5</v>
      </c>
      <c r="Q553" s="25">
        <f>O552-O553</f>
        <v>3.3171134259259251E-2</v>
      </c>
      <c r="R553" s="24">
        <f>P552-P553</f>
        <v>2.0631087962962964E-3</v>
      </c>
      <c r="S553" s="38">
        <f>Q553/365</f>
        <v>9.0879819888381507E-5</v>
      </c>
      <c r="T553" s="38">
        <f>R553/365</f>
        <v>5.6523528665651956E-6</v>
      </c>
      <c r="U553" s="38">
        <f>T553*0.92</f>
        <v>5.2001646372399798E-6</v>
      </c>
      <c r="V553" s="25">
        <f>LOOKUP(H553,'Load Factor Adjustment'!$A$40:$A$46,'Load Factor Adjustment'!$D$40:$D$46)</f>
        <v>0.68571428571428572</v>
      </c>
      <c r="W553" s="38">
        <f>S553*V553</f>
        <v>6.2317590780604457E-5</v>
      </c>
      <c r="X553" s="38">
        <f>U553*V553</f>
        <v>3.5658271798217006E-6</v>
      </c>
    </row>
    <row r="554" spans="1:24" x14ac:dyDescent="0.25">
      <c r="A554" s="28" t="s">
        <v>25</v>
      </c>
      <c r="B554" s="29">
        <v>2015</v>
      </c>
      <c r="C554" s="34">
        <v>42338</v>
      </c>
      <c r="D554" s="29">
        <v>2011</v>
      </c>
      <c r="E554" s="29">
        <v>5317</v>
      </c>
      <c r="F554" s="28" t="s">
        <v>17</v>
      </c>
      <c r="G554" s="28" t="s">
        <v>32</v>
      </c>
      <c r="H554" s="28" t="s">
        <v>18</v>
      </c>
      <c r="I554" s="29">
        <v>1996</v>
      </c>
      <c r="J554" s="29">
        <v>800</v>
      </c>
      <c r="K554" s="29">
        <v>202</v>
      </c>
      <c r="L554" s="31">
        <v>0.7</v>
      </c>
      <c r="M554" s="31">
        <v>5.93</v>
      </c>
      <c r="N554" s="32">
        <v>0.108</v>
      </c>
      <c r="O554" s="9">
        <v>0.73941975308641972</v>
      </c>
      <c r="P554" s="11">
        <v>1.3466666666666668E-2</v>
      </c>
      <c r="Q554" s="25"/>
      <c r="R554" s="24"/>
    </row>
    <row r="555" spans="1:24" x14ac:dyDescent="0.25">
      <c r="A555" s="28" t="s">
        <v>25</v>
      </c>
      <c r="B555" s="29">
        <v>2015</v>
      </c>
      <c r="C555" s="34">
        <v>42338</v>
      </c>
      <c r="D555" s="29">
        <v>2011</v>
      </c>
      <c r="E555" s="29">
        <v>5318</v>
      </c>
      <c r="F555" s="28" t="s">
        <v>20</v>
      </c>
      <c r="G555" s="28" t="s">
        <v>42</v>
      </c>
      <c r="H555" s="28" t="s">
        <v>18</v>
      </c>
      <c r="I555" s="29">
        <v>2014</v>
      </c>
      <c r="J555" s="29">
        <v>800</v>
      </c>
      <c r="K555" s="29">
        <v>220</v>
      </c>
      <c r="L555" s="31">
        <v>0.7</v>
      </c>
      <c r="M555" s="31">
        <v>0.26</v>
      </c>
      <c r="N555" s="32">
        <v>8.0000000000000002E-3</v>
      </c>
      <c r="O555" s="9">
        <v>3.5308641975308641E-2</v>
      </c>
      <c r="P555" s="11">
        <v>1.0864197530864198E-3</v>
      </c>
      <c r="Q555" s="25">
        <f>O554-O555</f>
        <v>0.70411111111111113</v>
      </c>
      <c r="R555" s="24">
        <f>P554-P555</f>
        <v>1.2380246913580249E-2</v>
      </c>
      <c r="S555" s="38">
        <f>Q555/365</f>
        <v>1.9290715372907155E-3</v>
      </c>
      <c r="T555" s="38">
        <f>R555/365</f>
        <v>3.3918484694740408E-5</v>
      </c>
      <c r="U555" s="38">
        <f>T555*0.92</f>
        <v>3.1205005919161174E-5</v>
      </c>
      <c r="V555" s="25">
        <f>LOOKUP(H555,'Load Factor Adjustment'!$A$40:$A$46,'Load Factor Adjustment'!$D$40:$D$46)</f>
        <v>0.68571428571428572</v>
      </c>
      <c r="W555" s="38">
        <f>S555*V555</f>
        <v>1.322791911285062E-3</v>
      </c>
      <c r="X555" s="38">
        <f>U555*V555</f>
        <v>2.1397718344567663E-5</v>
      </c>
    </row>
    <row r="556" spans="1:24" x14ac:dyDescent="0.25">
      <c r="A556" s="28" t="s">
        <v>29</v>
      </c>
      <c r="B556" s="29">
        <v>2014</v>
      </c>
      <c r="C556" s="34">
        <v>42340</v>
      </c>
      <c r="D556" s="29">
        <v>1790</v>
      </c>
      <c r="E556" s="29">
        <v>5393</v>
      </c>
      <c r="F556" s="28" t="s">
        <v>17</v>
      </c>
      <c r="G556" s="28" t="s">
        <v>19</v>
      </c>
      <c r="H556" s="28" t="s">
        <v>18</v>
      </c>
      <c r="I556" s="29">
        <v>1974</v>
      </c>
      <c r="J556" s="29">
        <v>2200</v>
      </c>
      <c r="K556" s="29">
        <v>170</v>
      </c>
      <c r="L556" s="31">
        <v>0.7</v>
      </c>
      <c r="M556" s="31">
        <v>11.16</v>
      </c>
      <c r="N556" s="32">
        <v>0.39600000000000002</v>
      </c>
      <c r="O556" s="9">
        <v>3.2205555555555554</v>
      </c>
      <c r="P556" s="11">
        <v>0.11427777777777777</v>
      </c>
      <c r="Q556" s="25"/>
      <c r="R556" s="24"/>
    </row>
    <row r="557" spans="1:24" x14ac:dyDescent="0.25">
      <c r="A557" s="28" t="s">
        <v>29</v>
      </c>
      <c r="B557" s="29">
        <v>2014</v>
      </c>
      <c r="C557" s="34">
        <v>42340</v>
      </c>
      <c r="D557" s="29">
        <v>1790</v>
      </c>
      <c r="E557" s="29">
        <v>5394</v>
      </c>
      <c r="F557" s="28" t="s">
        <v>20</v>
      </c>
      <c r="G557" s="28" t="s">
        <v>42</v>
      </c>
      <c r="H557" s="28" t="s">
        <v>18</v>
      </c>
      <c r="I557" s="29">
        <v>2015</v>
      </c>
      <c r="J557" s="29">
        <v>2200</v>
      </c>
      <c r="K557" s="29">
        <v>190</v>
      </c>
      <c r="L557" s="31">
        <v>0.7</v>
      </c>
      <c r="M557" s="31">
        <v>0.26</v>
      </c>
      <c r="N557" s="32">
        <v>8.0000000000000002E-3</v>
      </c>
      <c r="O557" s="9">
        <v>8.385802469135803E-2</v>
      </c>
      <c r="P557" s="11">
        <v>2.5802469135802471E-3</v>
      </c>
      <c r="Q557" s="25">
        <f>O556-O557</f>
        <v>3.1366975308641973</v>
      </c>
      <c r="R557" s="24">
        <f>P556-P557</f>
        <v>0.11169753086419752</v>
      </c>
      <c r="S557" s="38">
        <f>Q557/365</f>
        <v>8.5936918653813626E-3</v>
      </c>
      <c r="T557" s="38">
        <f>R557/365</f>
        <v>3.0602063250465076E-4</v>
      </c>
      <c r="U557" s="38">
        <f>T557*0.92</f>
        <v>2.8153898190427871E-4</v>
      </c>
      <c r="V557" s="25">
        <f>LOOKUP(H557,'Load Factor Adjustment'!$A$40:$A$46,'Load Factor Adjustment'!$D$40:$D$46)</f>
        <v>0.68571428571428572</v>
      </c>
      <c r="W557" s="38">
        <f>S557*V557</f>
        <v>5.892817279118649E-3</v>
      </c>
      <c r="X557" s="38">
        <f>U557*V557</f>
        <v>1.930553018772197E-4</v>
      </c>
    </row>
    <row r="558" spans="1:24" x14ac:dyDescent="0.25">
      <c r="A558" s="28" t="s">
        <v>29</v>
      </c>
      <c r="B558" s="29">
        <v>2015</v>
      </c>
      <c r="C558" s="34">
        <v>42340</v>
      </c>
      <c r="D558" s="29">
        <v>1791</v>
      </c>
      <c r="E558" s="29">
        <v>5391</v>
      </c>
      <c r="F558" s="28" t="s">
        <v>17</v>
      </c>
      <c r="G558" s="28" t="s">
        <v>19</v>
      </c>
      <c r="H558" s="28" t="s">
        <v>18</v>
      </c>
      <c r="I558" s="29">
        <v>1994</v>
      </c>
      <c r="J558" s="29">
        <v>1500</v>
      </c>
      <c r="K558" s="29">
        <v>114</v>
      </c>
      <c r="L558" s="31">
        <v>0.7</v>
      </c>
      <c r="M558" s="31">
        <v>8.14</v>
      </c>
      <c r="N558" s="32">
        <v>0.497</v>
      </c>
      <c r="O558" s="9">
        <v>1.0740277777777776</v>
      </c>
      <c r="P558" s="11">
        <v>6.5576388888888879E-2</v>
      </c>
      <c r="Q558" s="25"/>
      <c r="R558" s="24"/>
    </row>
    <row r="559" spans="1:24" x14ac:dyDescent="0.25">
      <c r="A559" s="28" t="s">
        <v>29</v>
      </c>
      <c r="B559" s="29">
        <v>2015</v>
      </c>
      <c r="C559" s="34">
        <v>42340</v>
      </c>
      <c r="D559" s="29">
        <v>1791</v>
      </c>
      <c r="E559" s="29">
        <v>5392</v>
      </c>
      <c r="F559" s="28" t="s">
        <v>20</v>
      </c>
      <c r="G559" s="28" t="s">
        <v>33</v>
      </c>
      <c r="H559" s="28" t="s">
        <v>18</v>
      </c>
      <c r="I559" s="29">
        <v>2014</v>
      </c>
      <c r="J559" s="29">
        <v>1500</v>
      </c>
      <c r="K559" s="29">
        <v>115</v>
      </c>
      <c r="L559" s="31">
        <v>0.7</v>
      </c>
      <c r="M559" s="31">
        <v>2.15</v>
      </c>
      <c r="N559" s="32">
        <v>8.0000000000000002E-3</v>
      </c>
      <c r="O559" s="9">
        <v>0.28616898148148145</v>
      </c>
      <c r="P559" s="11">
        <v>1.0648148148148147E-3</v>
      </c>
      <c r="Q559" s="25">
        <f>O558-O559</f>
        <v>0.78785879629629618</v>
      </c>
      <c r="R559" s="24">
        <f>P558-P559</f>
        <v>6.4511574074074068E-2</v>
      </c>
      <c r="S559" s="38">
        <f>Q559/365</f>
        <v>2.1585172501268389E-3</v>
      </c>
      <c r="T559" s="38">
        <f>R559/365</f>
        <v>1.7674403855910703E-4</v>
      </c>
      <c r="U559" s="38">
        <f>T559*0.92</f>
        <v>1.6260451547437846E-4</v>
      </c>
      <c r="V559" s="25">
        <f>LOOKUP(H559,'Load Factor Adjustment'!$A$40:$A$46,'Load Factor Adjustment'!$D$40:$D$46)</f>
        <v>0.68571428571428572</v>
      </c>
      <c r="W559" s="38">
        <f>S559*V559</f>
        <v>1.4801261143726895E-3</v>
      </c>
      <c r="X559" s="38">
        <f>U559*V559</f>
        <v>1.1150023918243094E-4</v>
      </c>
    </row>
    <row r="560" spans="1:24" x14ac:dyDescent="0.25">
      <c r="A560" s="28" t="s">
        <v>25</v>
      </c>
      <c r="B560" s="29">
        <v>2015</v>
      </c>
      <c r="C560" s="34">
        <v>42340</v>
      </c>
      <c r="D560" s="29">
        <v>2012</v>
      </c>
      <c r="E560" s="29">
        <v>5490</v>
      </c>
      <c r="F560" s="28" t="s">
        <v>17</v>
      </c>
      <c r="G560" s="28" t="s">
        <v>19</v>
      </c>
      <c r="H560" s="28" t="s">
        <v>18</v>
      </c>
      <c r="I560" s="29">
        <v>1984</v>
      </c>
      <c r="J560" s="29">
        <v>600</v>
      </c>
      <c r="K560" s="29">
        <v>67</v>
      </c>
      <c r="L560" s="31">
        <v>0.7</v>
      </c>
      <c r="M560" s="31">
        <v>12.09</v>
      </c>
      <c r="N560" s="32">
        <v>0.60499999999999998</v>
      </c>
      <c r="O560" s="9">
        <v>0.37501388888888887</v>
      </c>
      <c r="P560" s="11">
        <v>1.8766203703703705E-2</v>
      </c>
      <c r="Q560" s="25"/>
      <c r="R560" s="24"/>
    </row>
    <row r="561" spans="1:24" x14ac:dyDescent="0.25">
      <c r="A561" s="28" t="s">
        <v>25</v>
      </c>
      <c r="B561" s="29">
        <v>2015</v>
      </c>
      <c r="C561" s="34">
        <v>42340</v>
      </c>
      <c r="D561" s="29">
        <v>2012</v>
      </c>
      <c r="E561" s="29">
        <v>5491</v>
      </c>
      <c r="F561" s="28" t="s">
        <v>20</v>
      </c>
      <c r="G561" s="28" t="s">
        <v>42</v>
      </c>
      <c r="H561" s="28" t="s">
        <v>18</v>
      </c>
      <c r="I561" s="29">
        <v>2014</v>
      </c>
      <c r="J561" s="29">
        <v>600</v>
      </c>
      <c r="K561" s="29">
        <v>75</v>
      </c>
      <c r="L561" s="31">
        <v>0.7</v>
      </c>
      <c r="M561" s="31">
        <v>0.26</v>
      </c>
      <c r="N561" s="32">
        <v>8.0000000000000002E-3</v>
      </c>
      <c r="O561" s="9">
        <v>9.0277777777777769E-3</v>
      </c>
      <c r="P561" s="11">
        <v>2.7777777777777772E-4</v>
      </c>
      <c r="Q561" s="25">
        <f>O560-O561</f>
        <v>0.36598611111111107</v>
      </c>
      <c r="R561" s="24">
        <f>P560-P561</f>
        <v>1.8488425925925929E-2</v>
      </c>
      <c r="S561" s="38">
        <f>Q561/365</f>
        <v>1.0027016742770165E-3</v>
      </c>
      <c r="T561" s="38">
        <f>R561/365</f>
        <v>5.0653221714865561E-5</v>
      </c>
      <c r="U561" s="38">
        <f>T561*0.92</f>
        <v>4.6600963977676316E-5</v>
      </c>
      <c r="V561" s="25">
        <f>LOOKUP(H561,'Load Factor Adjustment'!$A$40:$A$46,'Load Factor Adjustment'!$D$40:$D$46)</f>
        <v>0.68571428571428572</v>
      </c>
      <c r="W561" s="38">
        <f>S561*V561</f>
        <v>6.8756686236138274E-4</v>
      </c>
      <c r="X561" s="38">
        <f>U561*V561</f>
        <v>3.1954946727549477E-5</v>
      </c>
    </row>
    <row r="562" spans="1:24" x14ac:dyDescent="0.25">
      <c r="A562" s="28" t="s">
        <v>27</v>
      </c>
      <c r="B562" s="29">
        <v>2015</v>
      </c>
      <c r="C562" s="34">
        <v>42341</v>
      </c>
      <c r="D562" s="29">
        <v>1877</v>
      </c>
      <c r="E562" s="29">
        <v>5352</v>
      </c>
      <c r="F562" s="28" t="s">
        <v>17</v>
      </c>
      <c r="G562" s="28" t="s">
        <v>19</v>
      </c>
      <c r="H562" s="28" t="s">
        <v>18</v>
      </c>
      <c r="I562" s="29">
        <v>1975</v>
      </c>
      <c r="J562" s="29">
        <v>500</v>
      </c>
      <c r="K562" s="29">
        <v>76</v>
      </c>
      <c r="L562" s="31">
        <v>0.7</v>
      </c>
      <c r="M562" s="31">
        <v>12.09</v>
      </c>
      <c r="N562" s="32">
        <v>0.60499999999999998</v>
      </c>
      <c r="O562" s="9">
        <v>0.35449074074074072</v>
      </c>
      <c r="P562" s="11">
        <v>1.7739197530864195E-2</v>
      </c>
      <c r="Q562" s="25"/>
      <c r="R562" s="24"/>
    </row>
    <row r="563" spans="1:24" x14ac:dyDescent="0.25">
      <c r="A563" s="28" t="s">
        <v>27</v>
      </c>
      <c r="B563" s="29">
        <v>2015</v>
      </c>
      <c r="C563" s="34">
        <v>42341</v>
      </c>
      <c r="D563" s="29">
        <v>1877</v>
      </c>
      <c r="E563" s="29">
        <v>5353</v>
      </c>
      <c r="F563" s="28" t="s">
        <v>20</v>
      </c>
      <c r="G563" s="28" t="s">
        <v>33</v>
      </c>
      <c r="H563" s="28" t="s">
        <v>18</v>
      </c>
      <c r="I563" s="29">
        <v>2013</v>
      </c>
      <c r="J563" s="29">
        <v>500</v>
      </c>
      <c r="K563" s="29">
        <v>90</v>
      </c>
      <c r="L563" s="31">
        <v>0.7</v>
      </c>
      <c r="M563" s="31">
        <v>2.14</v>
      </c>
      <c r="N563" s="32">
        <v>8.0000000000000002E-3</v>
      </c>
      <c r="O563" s="9">
        <v>7.4305555555555555E-2</v>
      </c>
      <c r="P563" s="11">
        <v>2.7777777777777772E-4</v>
      </c>
      <c r="Q563" s="25">
        <f>O562-O563</f>
        <v>0.28018518518518515</v>
      </c>
      <c r="R563" s="24">
        <f>P562-P563</f>
        <v>1.7461419753086418E-2</v>
      </c>
      <c r="S563" s="38">
        <f>Q563/365</f>
        <v>7.6763064434297301E-4</v>
      </c>
      <c r="T563" s="38">
        <f>R563/365</f>
        <v>4.7839506172839504E-5</v>
      </c>
      <c r="U563" s="38">
        <f>T563*0.92</f>
        <v>4.4012345679012343E-5</v>
      </c>
      <c r="V563" s="25">
        <f>LOOKUP(H563,'Load Factor Adjustment'!$A$40:$A$46,'Load Factor Adjustment'!$D$40:$D$46)</f>
        <v>0.68571428571428572</v>
      </c>
      <c r="W563" s="38">
        <f>S563*V563</f>
        <v>5.2637529897803866E-4</v>
      </c>
      <c r="X563" s="38">
        <f>U563*V563</f>
        <v>3.0179894179894178E-5</v>
      </c>
    </row>
    <row r="564" spans="1:24" x14ac:dyDescent="0.25">
      <c r="A564" s="28" t="s">
        <v>27</v>
      </c>
      <c r="B564" s="29">
        <v>2015</v>
      </c>
      <c r="C564" s="34">
        <v>42342</v>
      </c>
      <c r="D564" s="29">
        <v>1974</v>
      </c>
      <c r="E564" s="29">
        <v>5531</v>
      </c>
      <c r="F564" s="28" t="s">
        <v>17</v>
      </c>
      <c r="G564" s="28" t="s">
        <v>19</v>
      </c>
      <c r="H564" s="28" t="s">
        <v>18</v>
      </c>
      <c r="I564" s="29">
        <v>1976</v>
      </c>
      <c r="J564" s="29">
        <v>800</v>
      </c>
      <c r="K564" s="29">
        <v>112</v>
      </c>
      <c r="L564" s="31">
        <v>0.7</v>
      </c>
      <c r="M564" s="31">
        <v>12.09</v>
      </c>
      <c r="N564" s="32">
        <v>0.60499999999999998</v>
      </c>
      <c r="O564" s="9">
        <v>0.83585185185185173</v>
      </c>
      <c r="P564" s="11">
        <v>4.1827160493827162E-2</v>
      </c>
      <c r="Q564" s="25"/>
      <c r="R564" s="24"/>
    </row>
    <row r="565" spans="1:24" x14ac:dyDescent="0.25">
      <c r="A565" s="28" t="s">
        <v>27</v>
      </c>
      <c r="B565" s="29">
        <v>2015</v>
      </c>
      <c r="C565" s="34">
        <v>42342</v>
      </c>
      <c r="D565" s="29">
        <v>1974</v>
      </c>
      <c r="E565" s="29">
        <v>5532</v>
      </c>
      <c r="F565" s="28" t="s">
        <v>20</v>
      </c>
      <c r="G565" s="28" t="s">
        <v>21</v>
      </c>
      <c r="H565" s="28" t="s">
        <v>18</v>
      </c>
      <c r="I565" s="29">
        <v>2015</v>
      </c>
      <c r="J565" s="29">
        <v>800</v>
      </c>
      <c r="K565" s="29">
        <v>108</v>
      </c>
      <c r="L565" s="31">
        <v>0.7</v>
      </c>
      <c r="M565" s="31">
        <v>2.3199999999999998</v>
      </c>
      <c r="N565" s="32">
        <v>0.112</v>
      </c>
      <c r="O565" s="9">
        <v>0.15466666666666665</v>
      </c>
      <c r="P565" s="11">
        <v>7.4666666666666666E-3</v>
      </c>
      <c r="Q565" s="25">
        <f>O564-O565</f>
        <v>0.68118518518518512</v>
      </c>
      <c r="R565" s="24">
        <f>P564-P565</f>
        <v>3.4360493827160499E-2</v>
      </c>
      <c r="S565" s="38">
        <f>Q565/365</f>
        <v>1.8662607813292743E-3</v>
      </c>
      <c r="T565" s="38">
        <f>R565/365</f>
        <v>9.4138339252494517E-5</v>
      </c>
      <c r="U565" s="38">
        <f>T565*0.92</f>
        <v>8.6607272112294956E-5</v>
      </c>
      <c r="V565" s="25">
        <f>LOOKUP(H565,'Load Factor Adjustment'!$A$40:$A$46,'Load Factor Adjustment'!$D$40:$D$46)</f>
        <v>0.68571428571428572</v>
      </c>
      <c r="W565" s="38">
        <f>S565*V565</f>
        <v>1.2797216786257881E-3</v>
      </c>
      <c r="X565" s="38">
        <f>U565*V565</f>
        <v>5.9387843734145111E-5</v>
      </c>
    </row>
    <row r="566" spans="1:24" x14ac:dyDescent="0.25">
      <c r="A566" s="28" t="s">
        <v>16</v>
      </c>
      <c r="B566" s="29">
        <v>2015</v>
      </c>
      <c r="C566" s="34">
        <v>42345</v>
      </c>
      <c r="D566" s="29">
        <v>1902</v>
      </c>
      <c r="E566" s="29">
        <v>5412</v>
      </c>
      <c r="F566" s="28" t="s">
        <v>17</v>
      </c>
      <c r="G566" s="28" t="s">
        <v>19</v>
      </c>
      <c r="H566" s="28" t="s">
        <v>18</v>
      </c>
      <c r="I566" s="29">
        <v>1971</v>
      </c>
      <c r="J566" s="29">
        <v>400</v>
      </c>
      <c r="K566" s="29">
        <v>107</v>
      </c>
      <c r="L566" s="31">
        <v>0.7</v>
      </c>
      <c r="M566" s="31">
        <v>12.09</v>
      </c>
      <c r="N566" s="32">
        <v>0.60499999999999998</v>
      </c>
      <c r="O566" s="9">
        <v>0.39926851851851847</v>
      </c>
      <c r="P566" s="11">
        <v>1.9979938271604939E-2</v>
      </c>
      <c r="Q566" s="25"/>
      <c r="R566" s="24"/>
    </row>
    <row r="567" spans="1:24" x14ac:dyDescent="0.25">
      <c r="A567" s="28" t="s">
        <v>16</v>
      </c>
      <c r="B567" s="29">
        <v>2015</v>
      </c>
      <c r="C567" s="34">
        <v>42345</v>
      </c>
      <c r="D567" s="29">
        <v>1902</v>
      </c>
      <c r="E567" s="29">
        <v>5413</v>
      </c>
      <c r="F567" s="28" t="s">
        <v>20</v>
      </c>
      <c r="G567" s="28" t="s">
        <v>33</v>
      </c>
      <c r="H567" s="28" t="s">
        <v>18</v>
      </c>
      <c r="I567" s="29">
        <v>2014</v>
      </c>
      <c r="J567" s="29">
        <v>400</v>
      </c>
      <c r="K567" s="29">
        <v>125</v>
      </c>
      <c r="L567" s="31">
        <v>0.7</v>
      </c>
      <c r="M567" s="31">
        <v>2.15</v>
      </c>
      <c r="N567" s="32">
        <v>8.0000000000000002E-3</v>
      </c>
      <c r="O567" s="9">
        <v>8.2947530864197525E-2</v>
      </c>
      <c r="P567" s="11">
        <v>3.0864197530864197E-4</v>
      </c>
      <c r="Q567" s="25">
        <f>O566-O567</f>
        <v>0.31632098765432093</v>
      </c>
      <c r="R567" s="24">
        <f>P566-P567</f>
        <v>1.9671296296296298E-2</v>
      </c>
      <c r="S567" s="38">
        <f>Q567/365</f>
        <v>8.6663284288855051E-4</v>
      </c>
      <c r="T567" s="38">
        <f>R567/365</f>
        <v>5.3893962455606295E-5</v>
      </c>
      <c r="U567" s="38">
        <f>T567*0.92</f>
        <v>4.9582445459157795E-5</v>
      </c>
      <c r="V567" s="25">
        <f>LOOKUP(H567,'Load Factor Adjustment'!$A$40:$A$46,'Load Factor Adjustment'!$D$40:$D$46)</f>
        <v>0.68571428571428572</v>
      </c>
      <c r="W567" s="38">
        <f>S567*V567</f>
        <v>5.942625208378632E-4</v>
      </c>
      <c r="X567" s="38">
        <f>U567*V567</f>
        <v>3.3999391171993916E-5</v>
      </c>
    </row>
    <row r="568" spans="1:24" x14ac:dyDescent="0.25">
      <c r="A568" s="28" t="s">
        <v>16</v>
      </c>
      <c r="B568" s="29">
        <v>2015</v>
      </c>
      <c r="C568" s="34">
        <v>42345</v>
      </c>
      <c r="D568" s="29">
        <v>1918</v>
      </c>
      <c r="E568" s="29">
        <v>5441</v>
      </c>
      <c r="F568" s="28" t="s">
        <v>17</v>
      </c>
      <c r="G568" s="28" t="s">
        <v>19</v>
      </c>
      <c r="H568" s="28" t="s">
        <v>18</v>
      </c>
      <c r="I568" s="29">
        <v>1972</v>
      </c>
      <c r="J568" s="29">
        <v>375</v>
      </c>
      <c r="K568" s="29">
        <v>83</v>
      </c>
      <c r="L568" s="31">
        <v>0.7</v>
      </c>
      <c r="M568" s="31">
        <v>12.09</v>
      </c>
      <c r="N568" s="32">
        <v>0.60499999999999998</v>
      </c>
      <c r="O568" s="9">
        <v>0.29035590277777779</v>
      </c>
      <c r="P568" s="11">
        <v>1.4529803240740741E-2</v>
      </c>
      <c r="Q568" s="25"/>
      <c r="R568" s="24"/>
    </row>
    <row r="569" spans="1:24" x14ac:dyDescent="0.25">
      <c r="A569" s="28" t="s">
        <v>16</v>
      </c>
      <c r="B569" s="29">
        <v>2015</v>
      </c>
      <c r="C569" s="34">
        <v>42345</v>
      </c>
      <c r="D569" s="29">
        <v>1918</v>
      </c>
      <c r="E569" s="29">
        <v>5442</v>
      </c>
      <c r="F569" s="28" t="s">
        <v>20</v>
      </c>
      <c r="G569" s="28" t="s">
        <v>33</v>
      </c>
      <c r="H569" s="28" t="s">
        <v>18</v>
      </c>
      <c r="I569" s="29">
        <v>2014</v>
      </c>
      <c r="J569" s="29">
        <v>375</v>
      </c>
      <c r="K569" s="29">
        <v>100</v>
      </c>
      <c r="L569" s="31">
        <v>0.7</v>
      </c>
      <c r="M569" s="31">
        <v>2.15</v>
      </c>
      <c r="N569" s="32">
        <v>8.0000000000000002E-3</v>
      </c>
      <c r="O569" s="9">
        <v>6.2210648148148147E-2</v>
      </c>
      <c r="P569" s="11">
        <v>2.3148148148148149E-4</v>
      </c>
      <c r="Q569" s="25">
        <f>O568-O569</f>
        <v>0.22814525462962965</v>
      </c>
      <c r="R569" s="24">
        <f>P568-P569</f>
        <v>1.4298321759259259E-2</v>
      </c>
      <c r="S569" s="38">
        <f>Q569/365</f>
        <v>6.2505549213597163E-4</v>
      </c>
      <c r="T569" s="38">
        <f>R569/365</f>
        <v>3.9173484271943177E-5</v>
      </c>
      <c r="U569" s="38">
        <f>T569*0.92</f>
        <v>3.6039605530187724E-5</v>
      </c>
      <c r="V569" s="25">
        <f>LOOKUP(H569,'Load Factor Adjustment'!$A$40:$A$46,'Load Factor Adjustment'!$D$40:$D$46)</f>
        <v>0.68571428571428572</v>
      </c>
      <c r="W569" s="38">
        <f>S569*V569</f>
        <v>4.2860948032180912E-4</v>
      </c>
      <c r="X569" s="38">
        <f>U569*V569</f>
        <v>2.4712872363557297E-5</v>
      </c>
    </row>
    <row r="570" spans="1:24" x14ac:dyDescent="0.25">
      <c r="A570" s="28" t="s">
        <v>16</v>
      </c>
      <c r="B570" s="29">
        <v>2015</v>
      </c>
      <c r="C570" s="34">
        <v>42345</v>
      </c>
      <c r="D570" s="29">
        <v>1928</v>
      </c>
      <c r="E570" s="29">
        <v>5421</v>
      </c>
      <c r="F570" s="28" t="s">
        <v>17</v>
      </c>
      <c r="G570" s="28" t="s">
        <v>19</v>
      </c>
      <c r="H570" s="28" t="s">
        <v>18</v>
      </c>
      <c r="I570" s="29">
        <v>1974</v>
      </c>
      <c r="J570" s="29">
        <v>380</v>
      </c>
      <c r="K570" s="29">
        <v>103</v>
      </c>
      <c r="L570" s="31">
        <v>0.7</v>
      </c>
      <c r="M570" s="31">
        <v>12.09</v>
      </c>
      <c r="N570" s="32">
        <v>0.60499999999999998</v>
      </c>
      <c r="O570" s="9">
        <v>0.36512546296296289</v>
      </c>
      <c r="P570" s="11">
        <v>1.8271373456790124E-2</v>
      </c>
      <c r="Q570" s="25"/>
      <c r="R570" s="24"/>
    </row>
    <row r="571" spans="1:24" x14ac:dyDescent="0.25">
      <c r="A571" s="28" t="s">
        <v>16</v>
      </c>
      <c r="B571" s="29">
        <v>2015</v>
      </c>
      <c r="C571" s="34">
        <v>42345</v>
      </c>
      <c r="D571" s="29">
        <v>1928</v>
      </c>
      <c r="E571" s="29">
        <v>5422</v>
      </c>
      <c r="F571" s="28" t="s">
        <v>20</v>
      </c>
      <c r="G571" s="28" t="s">
        <v>42</v>
      </c>
      <c r="H571" s="28" t="s">
        <v>18</v>
      </c>
      <c r="I571" s="29">
        <v>2015</v>
      </c>
      <c r="J571" s="29">
        <v>380</v>
      </c>
      <c r="K571" s="29">
        <v>115</v>
      </c>
      <c r="L571" s="31">
        <v>0.7</v>
      </c>
      <c r="M571" s="31">
        <v>2.3199999999999998</v>
      </c>
      <c r="N571" s="32">
        <v>0.112</v>
      </c>
      <c r="O571" s="9">
        <v>7.8228395061728379E-2</v>
      </c>
      <c r="P571" s="11">
        <v>3.7765432098765435E-3</v>
      </c>
      <c r="Q571" s="25">
        <f>O570-O571</f>
        <v>0.28689706790123448</v>
      </c>
      <c r="R571" s="24">
        <f>P570-P571</f>
        <v>1.449483024691358E-2</v>
      </c>
      <c r="S571" s="38">
        <f>Q571/365</f>
        <v>7.8601936411297122E-4</v>
      </c>
      <c r="T571" s="38">
        <f>R571/365</f>
        <v>3.9711863690174189E-5</v>
      </c>
      <c r="U571" s="38">
        <f>T571*0.92</f>
        <v>3.6534914594960258E-5</v>
      </c>
      <c r="V571" s="25">
        <f>LOOKUP(H571,'Load Factor Adjustment'!$A$40:$A$46,'Load Factor Adjustment'!$D$40:$D$46)</f>
        <v>0.68571428571428572</v>
      </c>
      <c r="W571" s="38">
        <f>S571*V571</f>
        <v>5.3898470682032314E-4</v>
      </c>
      <c r="X571" s="38">
        <f>U571*V571</f>
        <v>2.5052512865115607E-5</v>
      </c>
    </row>
    <row r="572" spans="1:24" x14ac:dyDescent="0.25">
      <c r="A572" s="28" t="s">
        <v>16</v>
      </c>
      <c r="B572" s="29">
        <v>2015</v>
      </c>
      <c r="C572" s="34">
        <v>42348</v>
      </c>
      <c r="D572" s="29">
        <v>1913</v>
      </c>
      <c r="E572" s="29">
        <v>5452</v>
      </c>
      <c r="F572" s="28" t="s">
        <v>17</v>
      </c>
      <c r="G572" s="28" t="s">
        <v>19</v>
      </c>
      <c r="H572" s="28" t="s">
        <v>18</v>
      </c>
      <c r="I572" s="29">
        <v>1983</v>
      </c>
      <c r="J572" s="29">
        <v>400</v>
      </c>
      <c r="K572" s="29">
        <v>63</v>
      </c>
      <c r="L572" s="31">
        <v>0.7</v>
      </c>
      <c r="M572" s="31">
        <v>12.09</v>
      </c>
      <c r="N572" s="32">
        <v>0.60499999999999998</v>
      </c>
      <c r="O572" s="9">
        <v>0.23508333333333331</v>
      </c>
      <c r="P572" s="11">
        <v>1.1763888888888888E-2</v>
      </c>
      <c r="Q572" s="25"/>
      <c r="R572" s="24"/>
    </row>
    <row r="573" spans="1:24" x14ac:dyDescent="0.25">
      <c r="A573" s="28" t="s">
        <v>16</v>
      </c>
      <c r="B573" s="29">
        <v>2015</v>
      </c>
      <c r="C573" s="34">
        <v>42348</v>
      </c>
      <c r="D573" s="29">
        <v>1913</v>
      </c>
      <c r="E573" s="29">
        <v>5453</v>
      </c>
      <c r="F573" s="28" t="s">
        <v>20</v>
      </c>
      <c r="G573" s="28" t="s">
        <v>42</v>
      </c>
      <c r="H573" s="28" t="s">
        <v>18</v>
      </c>
      <c r="I573" s="29">
        <v>2014</v>
      </c>
      <c r="J573" s="29">
        <v>400</v>
      </c>
      <c r="K573" s="29">
        <v>75</v>
      </c>
      <c r="L573" s="31">
        <v>0.7</v>
      </c>
      <c r="M573" s="31">
        <v>0.26</v>
      </c>
      <c r="N573" s="32">
        <v>8.0000000000000002E-3</v>
      </c>
      <c r="O573" s="9">
        <v>6.0185185185185185E-3</v>
      </c>
      <c r="P573" s="11">
        <v>1.8518518518518518E-4</v>
      </c>
      <c r="Q573" s="25">
        <f>O572-O573</f>
        <v>0.2290648148148148</v>
      </c>
      <c r="R573" s="24">
        <f>P572-P573</f>
        <v>1.1578703703703702E-2</v>
      </c>
      <c r="S573" s="38">
        <f>Q573/365</f>
        <v>6.2757483510908171E-4</v>
      </c>
      <c r="T573" s="38">
        <f>R573/365</f>
        <v>3.1722475900558089E-5</v>
      </c>
      <c r="U573" s="38">
        <f>T573*0.92</f>
        <v>2.9184677828513442E-5</v>
      </c>
      <c r="V573" s="25">
        <f>LOOKUP(H573,'Load Factor Adjustment'!$A$40:$A$46,'Load Factor Adjustment'!$D$40:$D$46)</f>
        <v>0.68571428571428572</v>
      </c>
      <c r="W573" s="38">
        <f>S573*V573</f>
        <v>4.3033702978908459E-4</v>
      </c>
      <c r="X573" s="38">
        <f>U573*V573</f>
        <v>2.0012350510980647E-5</v>
      </c>
    </row>
    <row r="574" spans="1:24" x14ac:dyDescent="0.25">
      <c r="A574" s="28" t="s">
        <v>25</v>
      </c>
      <c r="B574" s="29">
        <v>2014</v>
      </c>
      <c r="C574" s="34">
        <v>42349</v>
      </c>
      <c r="D574" s="29">
        <v>1765</v>
      </c>
      <c r="E574" s="29">
        <v>5497</v>
      </c>
      <c r="F574" s="28" t="s">
        <v>17</v>
      </c>
      <c r="G574" s="28" t="s">
        <v>19</v>
      </c>
      <c r="H574" s="28" t="s">
        <v>18</v>
      </c>
      <c r="I574" s="29">
        <v>1979</v>
      </c>
      <c r="J574" s="29">
        <v>750</v>
      </c>
      <c r="K574" s="29">
        <v>195</v>
      </c>
      <c r="L574" s="31">
        <v>0.7</v>
      </c>
      <c r="M574" s="31">
        <v>11.16</v>
      </c>
      <c r="N574" s="32">
        <v>0.39600000000000002</v>
      </c>
      <c r="O574" s="9">
        <v>1.2593749999999999</v>
      </c>
      <c r="P574" s="11">
        <v>4.4687499999999998E-2</v>
      </c>
      <c r="Q574" s="25"/>
      <c r="R574" s="24"/>
    </row>
    <row r="575" spans="1:24" x14ac:dyDescent="0.25">
      <c r="A575" s="28" t="s">
        <v>25</v>
      </c>
      <c r="B575" s="29">
        <v>2014</v>
      </c>
      <c r="C575" s="34">
        <v>42349</v>
      </c>
      <c r="D575" s="29">
        <v>1765</v>
      </c>
      <c r="E575" s="29">
        <v>5498</v>
      </c>
      <c r="F575" s="28" t="s">
        <v>20</v>
      </c>
      <c r="G575" s="28" t="s">
        <v>42</v>
      </c>
      <c r="H575" s="28" t="s">
        <v>18</v>
      </c>
      <c r="I575" s="29">
        <v>2014</v>
      </c>
      <c r="J575" s="29">
        <v>750</v>
      </c>
      <c r="K575" s="29">
        <v>215</v>
      </c>
      <c r="L575" s="31">
        <v>0.7</v>
      </c>
      <c r="M575" s="31">
        <v>0.26</v>
      </c>
      <c r="N575" s="32">
        <v>8.0000000000000002E-3</v>
      </c>
      <c r="O575" s="9">
        <v>3.2349537037037031E-2</v>
      </c>
      <c r="P575" s="11">
        <v>9.953703703703702E-4</v>
      </c>
      <c r="Q575" s="25">
        <f>O574-O575</f>
        <v>1.2270254629629629</v>
      </c>
      <c r="R575" s="24">
        <f>P574-P575</f>
        <v>4.3692129629629629E-2</v>
      </c>
      <c r="S575" s="38">
        <f>Q575/365</f>
        <v>3.3617135971588026E-3</v>
      </c>
      <c r="T575" s="38">
        <f>R575/365</f>
        <v>1.1970446473871132E-4</v>
      </c>
      <c r="U575" s="38">
        <f>T575*0.92</f>
        <v>1.1012810755961441E-4</v>
      </c>
      <c r="V575" s="25">
        <f>LOOKUP(H575,'Load Factor Adjustment'!$A$40:$A$46,'Load Factor Adjustment'!$D$40:$D$46)</f>
        <v>0.68571428571428572</v>
      </c>
      <c r="W575" s="38">
        <f>S575*V575</f>
        <v>2.3051750380517501E-3</v>
      </c>
      <c r="X575" s="38">
        <f>U575*V575</f>
        <v>7.5516416612307031E-5</v>
      </c>
    </row>
    <row r="576" spans="1:24" x14ac:dyDescent="0.25">
      <c r="A576" s="28" t="s">
        <v>27</v>
      </c>
      <c r="B576" s="29">
        <v>2015</v>
      </c>
      <c r="C576" s="34">
        <v>42349</v>
      </c>
      <c r="D576" s="29">
        <v>1872</v>
      </c>
      <c r="E576" s="29">
        <v>5330</v>
      </c>
      <c r="F576" s="28" t="s">
        <v>17</v>
      </c>
      <c r="G576" s="28" t="s">
        <v>19</v>
      </c>
      <c r="H576" s="28" t="s">
        <v>18</v>
      </c>
      <c r="I576" s="29">
        <v>1997</v>
      </c>
      <c r="J576" s="29">
        <v>500</v>
      </c>
      <c r="K576" s="29">
        <v>89</v>
      </c>
      <c r="L576" s="31">
        <v>0.7</v>
      </c>
      <c r="M576" s="31">
        <v>8.14</v>
      </c>
      <c r="N576" s="32">
        <v>0.497</v>
      </c>
      <c r="O576" s="9">
        <v>0.27949845679012347</v>
      </c>
      <c r="P576" s="11">
        <v>1.7065200617283949E-2</v>
      </c>
      <c r="Q576" s="25"/>
      <c r="R576" s="24"/>
    </row>
    <row r="577" spans="1:24" x14ac:dyDescent="0.25">
      <c r="A577" s="28" t="s">
        <v>27</v>
      </c>
      <c r="B577" s="29">
        <v>2015</v>
      </c>
      <c r="C577" s="34">
        <v>42349</v>
      </c>
      <c r="D577" s="29">
        <v>1872</v>
      </c>
      <c r="E577" s="29">
        <v>5331</v>
      </c>
      <c r="F577" s="28" t="s">
        <v>20</v>
      </c>
      <c r="G577" s="28" t="s">
        <v>21</v>
      </c>
      <c r="H577" s="28" t="s">
        <v>18</v>
      </c>
      <c r="I577" s="29">
        <v>2015</v>
      </c>
      <c r="J577" s="29">
        <v>500</v>
      </c>
      <c r="K577" s="29">
        <v>105</v>
      </c>
      <c r="L577" s="31">
        <v>0.7</v>
      </c>
      <c r="M577" s="31">
        <v>2.3199999999999998</v>
      </c>
      <c r="N577" s="32">
        <v>0.112</v>
      </c>
      <c r="O577" s="9">
        <v>9.3981481481481485E-2</v>
      </c>
      <c r="P577" s="11">
        <v>4.5370370370370373E-3</v>
      </c>
      <c r="Q577" s="25">
        <f>O576-O577</f>
        <v>0.18551697530864197</v>
      </c>
      <c r="R577" s="24">
        <f>P576-P577</f>
        <v>1.2528163580246911E-2</v>
      </c>
      <c r="S577" s="38">
        <f>Q577/365</f>
        <v>5.0826568577710127E-4</v>
      </c>
      <c r="T577" s="38">
        <f>R577/365</f>
        <v>3.4323735836292909E-5</v>
      </c>
      <c r="U577" s="38">
        <f>T577*0.92</f>
        <v>3.1577836969389478E-5</v>
      </c>
      <c r="V577" s="25">
        <f>LOOKUP(H577,'Load Factor Adjustment'!$A$40:$A$46,'Load Factor Adjustment'!$D$40:$D$46)</f>
        <v>0.68571428571428572</v>
      </c>
      <c r="W577" s="38">
        <f>S577*V577</f>
        <v>3.4852504167572659E-4</v>
      </c>
      <c r="X577" s="38">
        <f>U577*V577</f>
        <v>2.1653373921867073E-5</v>
      </c>
    </row>
    <row r="578" spans="1:24" x14ac:dyDescent="0.25">
      <c r="A578" s="28" t="s">
        <v>16</v>
      </c>
      <c r="B578" s="29">
        <v>2015</v>
      </c>
      <c r="C578" s="34">
        <v>42349</v>
      </c>
      <c r="D578" s="29">
        <v>1916</v>
      </c>
      <c r="E578" s="29">
        <v>5446</v>
      </c>
      <c r="F578" s="28" t="s">
        <v>17</v>
      </c>
      <c r="G578" s="28" t="s">
        <v>19</v>
      </c>
      <c r="H578" s="28" t="s">
        <v>18</v>
      </c>
      <c r="I578" s="29">
        <v>1975</v>
      </c>
      <c r="J578" s="29">
        <v>785</v>
      </c>
      <c r="K578" s="29">
        <v>68</v>
      </c>
      <c r="L578" s="31">
        <v>0.7</v>
      </c>
      <c r="M578" s="31">
        <v>12.09</v>
      </c>
      <c r="N578" s="32">
        <v>0.60499999999999998</v>
      </c>
      <c r="O578" s="9">
        <v>0.49796620370370365</v>
      </c>
      <c r="P578" s="11">
        <v>2.4918904320987655E-2</v>
      </c>
      <c r="Q578" s="25"/>
      <c r="R578" s="24"/>
    </row>
    <row r="579" spans="1:24" x14ac:dyDescent="0.25">
      <c r="A579" s="28" t="s">
        <v>16</v>
      </c>
      <c r="B579" s="29">
        <v>2015</v>
      </c>
      <c r="C579" s="34">
        <v>42349</v>
      </c>
      <c r="D579" s="29">
        <v>1916</v>
      </c>
      <c r="E579" s="29">
        <v>5447</v>
      </c>
      <c r="F579" s="28" t="s">
        <v>20</v>
      </c>
      <c r="G579" s="28" t="s">
        <v>42</v>
      </c>
      <c r="H579" s="28" t="s">
        <v>18</v>
      </c>
      <c r="I579" s="29">
        <v>2015</v>
      </c>
      <c r="J579" s="29">
        <v>785</v>
      </c>
      <c r="K579" s="29">
        <v>85</v>
      </c>
      <c r="L579" s="31">
        <v>0.7</v>
      </c>
      <c r="M579" s="31">
        <v>2.74</v>
      </c>
      <c r="N579" s="32">
        <v>0.192</v>
      </c>
      <c r="O579" s="9">
        <v>0.14106983024691358</v>
      </c>
      <c r="P579" s="11">
        <v>9.8851851851851861E-3</v>
      </c>
      <c r="Q579" s="25">
        <f>O578-O579</f>
        <v>0.35689637345679004</v>
      </c>
      <c r="R579" s="24">
        <f>P578-P579</f>
        <v>1.5033719135802469E-2</v>
      </c>
      <c r="S579" s="38">
        <f>Q579/365</f>
        <v>9.7779828344326039E-4</v>
      </c>
      <c r="T579" s="38">
        <f>R579/365</f>
        <v>4.1188271604938274E-5</v>
      </c>
      <c r="U579" s="38">
        <f>T579*0.92</f>
        <v>3.7893209876543212E-5</v>
      </c>
      <c r="V579" s="25">
        <f>LOOKUP(H579,'Load Factor Adjustment'!$A$40:$A$46,'Load Factor Adjustment'!$D$40:$D$46)</f>
        <v>0.68571428571428572</v>
      </c>
      <c r="W579" s="38">
        <f>S579*V579</f>
        <v>6.7049025150394998E-4</v>
      </c>
      <c r="X579" s="38">
        <f>U579*V579</f>
        <v>2.5983915343915344E-5</v>
      </c>
    </row>
    <row r="580" spans="1:24" x14ac:dyDescent="0.25">
      <c r="A580" s="28" t="s">
        <v>25</v>
      </c>
      <c r="B580" s="29">
        <v>2014</v>
      </c>
      <c r="C580" s="34">
        <v>42353</v>
      </c>
      <c r="D580" s="29">
        <v>1764</v>
      </c>
      <c r="E580" s="29">
        <v>5499</v>
      </c>
      <c r="F580" s="28" t="s">
        <v>17</v>
      </c>
      <c r="G580" s="28" t="s">
        <v>19</v>
      </c>
      <c r="H580" s="28" t="s">
        <v>18</v>
      </c>
      <c r="I580" s="29">
        <v>1976</v>
      </c>
      <c r="J580" s="29">
        <v>850</v>
      </c>
      <c r="K580" s="29">
        <v>84</v>
      </c>
      <c r="L580" s="31">
        <v>0.7</v>
      </c>
      <c r="M580" s="31">
        <v>12.09</v>
      </c>
      <c r="N580" s="32">
        <v>0.60499999999999998</v>
      </c>
      <c r="O580" s="9">
        <v>0.66606944444444438</v>
      </c>
      <c r="P580" s="11">
        <v>3.3331018518518517E-2</v>
      </c>
      <c r="Q580" s="25"/>
      <c r="R580" s="24"/>
    </row>
    <row r="581" spans="1:24" x14ac:dyDescent="0.25">
      <c r="A581" s="28" t="s">
        <v>25</v>
      </c>
      <c r="B581" s="29">
        <v>2014</v>
      </c>
      <c r="C581" s="34">
        <v>42353</v>
      </c>
      <c r="D581" s="29">
        <v>1764</v>
      </c>
      <c r="E581" s="29">
        <v>5500</v>
      </c>
      <c r="F581" s="28" t="s">
        <v>20</v>
      </c>
      <c r="G581" s="28" t="s">
        <v>33</v>
      </c>
      <c r="H581" s="28" t="s">
        <v>18</v>
      </c>
      <c r="I581" s="29">
        <v>2014</v>
      </c>
      <c r="J581" s="29">
        <v>850</v>
      </c>
      <c r="K581" s="29">
        <v>106</v>
      </c>
      <c r="L581" s="31">
        <v>0.7</v>
      </c>
      <c r="M581" s="31">
        <v>2.15</v>
      </c>
      <c r="N581" s="32">
        <v>8.0000000000000002E-3</v>
      </c>
      <c r="O581" s="9">
        <v>0.14947145061728395</v>
      </c>
      <c r="P581" s="11">
        <v>5.5617283950617276E-4</v>
      </c>
      <c r="Q581" s="25">
        <f>O580-O581</f>
        <v>0.51659799382716043</v>
      </c>
      <c r="R581" s="24">
        <f>P580-P581</f>
        <v>3.2774845679012343E-2</v>
      </c>
      <c r="S581" s="38">
        <f>Q581/365</f>
        <v>1.4153369693894807E-3</v>
      </c>
      <c r="T581" s="38">
        <f>R581/365</f>
        <v>8.9794097750718748E-5</v>
      </c>
      <c r="U581" s="38">
        <f>T581*0.92</f>
        <v>8.2610569930661256E-5</v>
      </c>
      <c r="V581" s="25">
        <f>LOOKUP(H581,'Load Factor Adjustment'!$A$40:$A$46,'Load Factor Adjustment'!$D$40:$D$46)</f>
        <v>0.68571428571428572</v>
      </c>
      <c r="W581" s="38">
        <f>S581*V581</f>
        <v>9.7051677900992963E-4</v>
      </c>
      <c r="X581" s="38">
        <f>U581*V581</f>
        <v>5.6647247952453432E-5</v>
      </c>
    </row>
    <row r="582" spans="1:24" x14ac:dyDescent="0.25">
      <c r="A582" s="28" t="s">
        <v>16</v>
      </c>
      <c r="B582" s="29">
        <v>2015</v>
      </c>
      <c r="C582" s="34">
        <v>42353</v>
      </c>
      <c r="D582" s="29">
        <v>1900</v>
      </c>
      <c r="E582" s="29">
        <v>5416</v>
      </c>
      <c r="F582" s="28" t="s">
        <v>17</v>
      </c>
      <c r="G582" s="28" t="s">
        <v>19</v>
      </c>
      <c r="H582" s="28" t="s">
        <v>18</v>
      </c>
      <c r="I582" s="29">
        <v>1970</v>
      </c>
      <c r="J582" s="29">
        <v>2500</v>
      </c>
      <c r="K582" s="29">
        <v>168</v>
      </c>
      <c r="L582" s="31">
        <v>0.7</v>
      </c>
      <c r="M582" s="31">
        <v>11.16</v>
      </c>
      <c r="N582" s="32">
        <v>0.39600000000000002</v>
      </c>
      <c r="O582" s="9">
        <v>3.6166666666666667</v>
      </c>
      <c r="P582" s="11">
        <v>0.12833333333333333</v>
      </c>
      <c r="Q582" s="25"/>
      <c r="R582" s="24"/>
    </row>
    <row r="583" spans="1:24" x14ac:dyDescent="0.25">
      <c r="A583" s="28" t="s">
        <v>16</v>
      </c>
      <c r="B583" s="29">
        <v>2015</v>
      </c>
      <c r="C583" s="34">
        <v>42353</v>
      </c>
      <c r="D583" s="29">
        <v>1900</v>
      </c>
      <c r="E583" s="29">
        <v>5418</v>
      </c>
      <c r="F583" s="28" t="s">
        <v>20</v>
      </c>
      <c r="G583" s="28" t="s">
        <v>42</v>
      </c>
      <c r="H583" s="28" t="s">
        <v>18</v>
      </c>
      <c r="I583" s="29">
        <v>2015</v>
      </c>
      <c r="J583" s="29">
        <v>2000</v>
      </c>
      <c r="K583" s="29">
        <v>210</v>
      </c>
      <c r="L583" s="31">
        <v>0.7</v>
      </c>
      <c r="M583" s="31">
        <v>0.26</v>
      </c>
      <c r="N583" s="32">
        <v>8.0000000000000002E-3</v>
      </c>
      <c r="O583" s="9">
        <v>8.4259259259259256E-2</v>
      </c>
      <c r="P583" s="11">
        <v>2.5925925925925925E-3</v>
      </c>
      <c r="Q583" s="25">
        <f>O582-O583</f>
        <v>3.5324074074074074</v>
      </c>
      <c r="R583" s="24">
        <f>P582-P583</f>
        <v>0.12574074074074074</v>
      </c>
      <c r="S583" s="38">
        <f>Q583/365</f>
        <v>9.6778285134449527E-3</v>
      </c>
      <c r="T583" s="38">
        <f>R583/365</f>
        <v>3.4449518011161844E-4</v>
      </c>
      <c r="U583" s="38">
        <f>T583*0.92</f>
        <v>3.1693556570268897E-4</v>
      </c>
      <c r="V583" s="25">
        <f>LOOKUP(H583,'Load Factor Adjustment'!$A$40:$A$46,'Load Factor Adjustment'!$D$40:$D$46)</f>
        <v>0.68571428571428572</v>
      </c>
      <c r="W583" s="38">
        <f>S583*V583</f>
        <v>6.6362252663622534E-3</v>
      </c>
      <c r="X583" s="38">
        <f>U583*V583</f>
        <v>2.1732724505327245E-4</v>
      </c>
    </row>
    <row r="584" spans="1:24" x14ac:dyDescent="0.25">
      <c r="A584" s="28" t="s">
        <v>16</v>
      </c>
      <c r="B584" s="29">
        <v>2015</v>
      </c>
      <c r="C584" s="34">
        <v>42353</v>
      </c>
      <c r="D584" s="29">
        <v>1919</v>
      </c>
      <c r="E584" s="29">
        <v>5439</v>
      </c>
      <c r="F584" s="28" t="s">
        <v>17</v>
      </c>
      <c r="G584" s="28" t="s">
        <v>19</v>
      </c>
      <c r="H584" s="28" t="s">
        <v>18</v>
      </c>
      <c r="I584" s="29">
        <v>1990</v>
      </c>
      <c r="J584" s="29">
        <v>3000</v>
      </c>
      <c r="K584" s="29">
        <v>235</v>
      </c>
      <c r="L584" s="31">
        <v>0.7</v>
      </c>
      <c r="M584" s="31">
        <v>7.6</v>
      </c>
      <c r="N584" s="32">
        <v>0.27400000000000002</v>
      </c>
      <c r="O584" s="9">
        <v>4.1342592592592586</v>
      </c>
      <c r="P584" s="11">
        <v>0.14905092592592592</v>
      </c>
      <c r="Q584" s="25"/>
      <c r="R584" s="24"/>
    </row>
    <row r="585" spans="1:24" x14ac:dyDescent="0.25">
      <c r="A585" s="28" t="s">
        <v>16</v>
      </c>
      <c r="B585" s="29">
        <v>2015</v>
      </c>
      <c r="C585" s="34">
        <v>42353</v>
      </c>
      <c r="D585" s="29">
        <v>1919</v>
      </c>
      <c r="E585" s="29">
        <v>5440</v>
      </c>
      <c r="F585" s="28" t="s">
        <v>20</v>
      </c>
      <c r="G585" s="28" t="s">
        <v>42</v>
      </c>
      <c r="H585" s="28" t="s">
        <v>18</v>
      </c>
      <c r="I585" s="29">
        <v>2015</v>
      </c>
      <c r="J585" s="29">
        <v>3000</v>
      </c>
      <c r="K585" s="29">
        <v>295</v>
      </c>
      <c r="L585" s="31">
        <v>0.7</v>
      </c>
      <c r="M585" s="31">
        <v>0.26</v>
      </c>
      <c r="N585" s="32">
        <v>8.0000000000000002E-3</v>
      </c>
      <c r="O585" s="9">
        <v>0.17754629629629629</v>
      </c>
      <c r="P585" s="11">
        <v>5.4629629629629629E-3</v>
      </c>
      <c r="Q585" s="25">
        <f>O584-O585</f>
        <v>3.9567129629629623</v>
      </c>
      <c r="R585" s="24">
        <f>P584-P585</f>
        <v>0.14358796296296295</v>
      </c>
      <c r="S585" s="38">
        <f>Q585/365</f>
        <v>1.084030948756976E-2</v>
      </c>
      <c r="T585" s="38">
        <f>R585/365</f>
        <v>3.9339167935058343E-4</v>
      </c>
      <c r="U585" s="38">
        <f>T585*0.92</f>
        <v>3.6192034500253674E-4</v>
      </c>
      <c r="V585" s="25">
        <f>LOOKUP(H585,'Load Factor Adjustment'!$A$40:$A$46,'Load Factor Adjustment'!$D$40:$D$46)</f>
        <v>0.68571428571428572</v>
      </c>
      <c r="W585" s="38">
        <f>S585*V585</f>
        <v>7.4333550771906922E-3</v>
      </c>
      <c r="X585" s="38">
        <f>U585*V585</f>
        <v>2.4817395085888232E-4</v>
      </c>
    </row>
    <row r="586" spans="1:24" x14ac:dyDescent="0.25">
      <c r="A586" s="28" t="s">
        <v>16</v>
      </c>
      <c r="B586" s="29">
        <v>2015</v>
      </c>
      <c r="C586" s="34">
        <v>42355</v>
      </c>
      <c r="D586" s="29">
        <v>1906</v>
      </c>
      <c r="E586" s="29">
        <v>5471</v>
      </c>
      <c r="F586" s="28" t="s">
        <v>17</v>
      </c>
      <c r="G586" s="28" t="s">
        <v>19</v>
      </c>
      <c r="H586" s="28" t="s">
        <v>18</v>
      </c>
      <c r="I586" s="29">
        <v>1975</v>
      </c>
      <c r="J586" s="29">
        <v>250</v>
      </c>
      <c r="K586" s="29">
        <v>151</v>
      </c>
      <c r="L586" s="31">
        <v>0.7</v>
      </c>
      <c r="M586" s="31">
        <v>11.16</v>
      </c>
      <c r="N586" s="32">
        <v>0.39600000000000002</v>
      </c>
      <c r="O586" s="9">
        <v>0.32506944444444447</v>
      </c>
      <c r="P586" s="11">
        <v>1.1534722222222222E-2</v>
      </c>
      <c r="Q586" s="25"/>
      <c r="R586" s="24"/>
    </row>
    <row r="587" spans="1:24" x14ac:dyDescent="0.25">
      <c r="A587" s="28" t="s">
        <v>16</v>
      </c>
      <c r="B587" s="29">
        <v>2015</v>
      </c>
      <c r="C587" s="34">
        <v>42355</v>
      </c>
      <c r="D587" s="29">
        <v>1906</v>
      </c>
      <c r="E587" s="29">
        <v>5472</v>
      </c>
      <c r="F587" s="28" t="s">
        <v>20</v>
      </c>
      <c r="G587" s="28" t="s">
        <v>42</v>
      </c>
      <c r="H587" s="28" t="s">
        <v>18</v>
      </c>
      <c r="I587" s="29">
        <v>2015</v>
      </c>
      <c r="J587" s="29">
        <v>250</v>
      </c>
      <c r="K587" s="29">
        <v>139</v>
      </c>
      <c r="L587" s="31">
        <v>0.7</v>
      </c>
      <c r="M587" s="31">
        <v>0.26</v>
      </c>
      <c r="N587" s="32">
        <v>8.0000000000000002E-3</v>
      </c>
      <c r="O587" s="9">
        <v>6.9714506172839502E-3</v>
      </c>
      <c r="P587" s="11">
        <v>2.1450617283950616E-4</v>
      </c>
      <c r="Q587" s="25">
        <f>O586-O587</f>
        <v>0.31809799382716053</v>
      </c>
      <c r="R587" s="24">
        <f>P586-P587</f>
        <v>1.1320216049382716E-2</v>
      </c>
      <c r="S587" s="38">
        <f>Q587/365</f>
        <v>8.7150135295112471E-4</v>
      </c>
      <c r="T587" s="38">
        <f>R587/365</f>
        <v>3.1014290546254019E-5</v>
      </c>
      <c r="U587" s="38">
        <f>T587*0.92</f>
        <v>2.8533147302553699E-5</v>
      </c>
      <c r="V587" s="25">
        <f>LOOKUP(H587,'Load Factor Adjustment'!$A$40:$A$46,'Load Factor Adjustment'!$D$40:$D$46)</f>
        <v>0.68571428571428572</v>
      </c>
      <c r="W587" s="38">
        <f>S587*V587</f>
        <v>5.9760092773791405E-4</v>
      </c>
      <c r="X587" s="38">
        <f>U587*V587</f>
        <v>1.9565586721751109E-5</v>
      </c>
    </row>
    <row r="588" spans="1:24" x14ac:dyDescent="0.25">
      <c r="A588" s="28" t="s">
        <v>26</v>
      </c>
      <c r="B588" s="29">
        <v>2014</v>
      </c>
      <c r="C588" s="34">
        <v>42356</v>
      </c>
      <c r="D588" s="29">
        <v>1769</v>
      </c>
      <c r="E588" s="29">
        <v>5366</v>
      </c>
      <c r="F588" s="28" t="s">
        <v>17</v>
      </c>
      <c r="G588" s="28" t="s">
        <v>19</v>
      </c>
      <c r="H588" s="28" t="s">
        <v>18</v>
      </c>
      <c r="I588" s="29">
        <v>1980</v>
      </c>
      <c r="J588" s="29">
        <v>200</v>
      </c>
      <c r="K588" s="29">
        <v>76</v>
      </c>
      <c r="L588" s="31">
        <v>0.7</v>
      </c>
      <c r="M588" s="31">
        <v>12.09</v>
      </c>
      <c r="N588" s="32">
        <v>0.60499999999999998</v>
      </c>
      <c r="O588" s="9">
        <v>0.14179629629629628</v>
      </c>
      <c r="P588" s="11">
        <v>7.0956790123456789E-3</v>
      </c>
      <c r="Q588" s="25"/>
      <c r="R588" s="24"/>
    </row>
    <row r="589" spans="1:24" x14ac:dyDescent="0.25">
      <c r="A589" s="28" t="s">
        <v>26</v>
      </c>
      <c r="B589" s="29">
        <v>2014</v>
      </c>
      <c r="C589" s="34">
        <v>42356</v>
      </c>
      <c r="D589" s="29">
        <v>1769</v>
      </c>
      <c r="E589" s="29">
        <v>5552</v>
      </c>
      <c r="F589" s="28" t="s">
        <v>17</v>
      </c>
      <c r="G589" s="28" t="s">
        <v>19</v>
      </c>
      <c r="H589" s="28" t="s">
        <v>18</v>
      </c>
      <c r="I589" s="29">
        <v>1973</v>
      </c>
      <c r="J589" s="29">
        <v>600</v>
      </c>
      <c r="K589" s="29">
        <v>120</v>
      </c>
      <c r="L589" s="31">
        <v>0.7</v>
      </c>
      <c r="M589" s="31">
        <v>11.16</v>
      </c>
      <c r="N589" s="32">
        <v>0.39600000000000002</v>
      </c>
      <c r="O589" s="9">
        <v>0.62</v>
      </c>
      <c r="P589" s="11">
        <v>2.2000000000000002E-2</v>
      </c>
      <c r="Q589" s="25"/>
      <c r="R589" s="24"/>
    </row>
    <row r="590" spans="1:24" x14ac:dyDescent="0.25">
      <c r="A590" s="28" t="s">
        <v>26</v>
      </c>
      <c r="B590" s="29">
        <v>2014</v>
      </c>
      <c r="C590" s="34">
        <v>42356</v>
      </c>
      <c r="D590" s="29">
        <v>1769</v>
      </c>
      <c r="E590" s="29">
        <v>5367</v>
      </c>
      <c r="F590" s="28" t="s">
        <v>20</v>
      </c>
      <c r="G590" s="28" t="s">
        <v>33</v>
      </c>
      <c r="H590" s="28" t="s">
        <v>18</v>
      </c>
      <c r="I590" s="29">
        <v>2013</v>
      </c>
      <c r="J590" s="29">
        <v>800</v>
      </c>
      <c r="K590" s="29">
        <v>125</v>
      </c>
      <c r="L590" s="31">
        <v>0.7</v>
      </c>
      <c r="M590" s="31">
        <v>2.15</v>
      </c>
      <c r="N590" s="32">
        <v>8.0000000000000002E-3</v>
      </c>
      <c r="O590" s="9">
        <v>0.16589506172839505</v>
      </c>
      <c r="P590" s="11">
        <v>6.1728395061728394E-4</v>
      </c>
      <c r="Q590" s="25">
        <f>O588+O589-O590</f>
        <v>0.59590123456790123</v>
      </c>
      <c r="R590" s="24">
        <f>P588+P589-P590</f>
        <v>2.8478395061728397E-2</v>
      </c>
      <c r="S590" s="38">
        <f>Q590/365</f>
        <v>1.632606122103839E-3</v>
      </c>
      <c r="T590" s="38">
        <f>R590/365</f>
        <v>7.8023000169118891E-5</v>
      </c>
      <c r="U590" s="38">
        <f>T590*0.92</f>
        <v>7.1781160155589389E-5</v>
      </c>
      <c r="V590" s="25">
        <f>LOOKUP(H590,'Load Factor Adjustment'!$A$40:$A$46,'Load Factor Adjustment'!$D$40:$D$46)</f>
        <v>0.68571428571428572</v>
      </c>
      <c r="W590" s="38">
        <f>S590*V590</f>
        <v>1.1195013408712038E-3</v>
      </c>
      <c r="X590" s="38">
        <f>U590*V590</f>
        <v>4.9221366963832722E-5</v>
      </c>
    </row>
    <row r="591" spans="1:24" x14ac:dyDescent="0.25">
      <c r="A591" s="28" t="s">
        <v>16</v>
      </c>
      <c r="B591" s="29">
        <v>2014</v>
      </c>
      <c r="C591" s="34">
        <v>42356</v>
      </c>
      <c r="D591" s="29">
        <v>1924</v>
      </c>
      <c r="E591" s="29">
        <v>5429</v>
      </c>
      <c r="F591" s="28" t="s">
        <v>17</v>
      </c>
      <c r="G591" s="28" t="s">
        <v>19</v>
      </c>
      <c r="H591" s="28" t="s">
        <v>18</v>
      </c>
      <c r="I591" s="29">
        <v>1990</v>
      </c>
      <c r="J591" s="29">
        <v>1825</v>
      </c>
      <c r="K591" s="29">
        <v>81</v>
      </c>
      <c r="L591" s="31">
        <v>0.7</v>
      </c>
      <c r="M591" s="31">
        <v>8.14</v>
      </c>
      <c r="N591" s="32">
        <v>0.497</v>
      </c>
      <c r="O591" s="9">
        <v>0.92846875000000006</v>
      </c>
      <c r="P591" s="11">
        <v>5.6689062499999991E-2</v>
      </c>
      <c r="Q591" s="25"/>
      <c r="R591" s="24"/>
    </row>
    <row r="592" spans="1:24" x14ac:dyDescent="0.25">
      <c r="A592" s="28" t="s">
        <v>16</v>
      </c>
      <c r="B592" s="29">
        <v>2014</v>
      </c>
      <c r="C592" s="34">
        <v>42356</v>
      </c>
      <c r="D592" s="29">
        <v>1924</v>
      </c>
      <c r="E592" s="29">
        <v>5430</v>
      </c>
      <c r="F592" s="28" t="s">
        <v>20</v>
      </c>
      <c r="G592" s="28" t="s">
        <v>42</v>
      </c>
      <c r="H592" s="28" t="s">
        <v>18</v>
      </c>
      <c r="I592" s="29">
        <v>2015</v>
      </c>
      <c r="J592" s="29">
        <v>1825</v>
      </c>
      <c r="K592" s="29">
        <v>100</v>
      </c>
      <c r="L592" s="31">
        <v>0.7</v>
      </c>
      <c r="M592" s="31">
        <v>2.3199999999999998</v>
      </c>
      <c r="N592" s="32">
        <v>0.112</v>
      </c>
      <c r="O592" s="9">
        <v>0.32669753086419751</v>
      </c>
      <c r="P592" s="11">
        <v>1.5771604938271604E-2</v>
      </c>
      <c r="Q592" s="25">
        <f>O591-O592</f>
        <v>0.60177121913580256</v>
      </c>
      <c r="R592" s="24">
        <f>P591-P592</f>
        <v>4.091745756172839E-2</v>
      </c>
      <c r="S592" s="38">
        <f>Q592/365</f>
        <v>1.6486882716049386E-3</v>
      </c>
      <c r="T592" s="38">
        <f>R592/365</f>
        <v>1.1210262345679011E-4</v>
      </c>
      <c r="U592" s="38">
        <f>T592*0.92</f>
        <v>1.0313441358024691E-4</v>
      </c>
      <c r="V592" s="25">
        <f>LOOKUP(H592,'Load Factor Adjustment'!$A$40:$A$46,'Load Factor Adjustment'!$D$40:$D$46)</f>
        <v>0.68571428571428572</v>
      </c>
      <c r="W592" s="38">
        <f>S592*V592</f>
        <v>1.1305291005291008E-3</v>
      </c>
      <c r="X592" s="38">
        <f>U592*V592</f>
        <v>7.0720740740740732E-5</v>
      </c>
    </row>
    <row r="593" spans="1:24" x14ac:dyDescent="0.25">
      <c r="A593" s="28" t="s">
        <v>16</v>
      </c>
      <c r="B593" s="29">
        <v>2015</v>
      </c>
      <c r="C593" s="34">
        <v>42359</v>
      </c>
      <c r="D593" s="29">
        <v>1910</v>
      </c>
      <c r="E593" s="29">
        <v>5458</v>
      </c>
      <c r="F593" s="28" t="s">
        <v>17</v>
      </c>
      <c r="G593" s="28" t="s">
        <v>19</v>
      </c>
      <c r="H593" s="28" t="s">
        <v>18</v>
      </c>
      <c r="I593" s="29">
        <v>1997</v>
      </c>
      <c r="J593" s="29">
        <v>1825</v>
      </c>
      <c r="K593" s="29">
        <v>157</v>
      </c>
      <c r="L593" s="31">
        <v>0.7</v>
      </c>
      <c r="M593" s="31">
        <v>7.6</v>
      </c>
      <c r="N593" s="32">
        <v>0.27400000000000002</v>
      </c>
      <c r="O593" s="9">
        <v>1.6802391975308641</v>
      </c>
      <c r="P593" s="11">
        <v>6.0577044753086423E-2</v>
      </c>
      <c r="Q593" s="25"/>
      <c r="R593" s="24"/>
    </row>
    <row r="594" spans="1:24" x14ac:dyDescent="0.25">
      <c r="A594" s="28" t="s">
        <v>16</v>
      </c>
      <c r="B594" s="29">
        <v>2015</v>
      </c>
      <c r="C594" s="34">
        <v>42359</v>
      </c>
      <c r="D594" s="29">
        <v>1910</v>
      </c>
      <c r="E594" s="29">
        <v>5459</v>
      </c>
      <c r="F594" s="28" t="s">
        <v>20</v>
      </c>
      <c r="G594" s="28" t="s">
        <v>42</v>
      </c>
      <c r="H594" s="28" t="s">
        <v>18</v>
      </c>
      <c r="I594" s="29">
        <v>2015</v>
      </c>
      <c r="J594" s="29">
        <v>1825</v>
      </c>
      <c r="K594" s="29">
        <v>195</v>
      </c>
      <c r="L594" s="31">
        <v>0.7</v>
      </c>
      <c r="M594" s="31">
        <v>0.26</v>
      </c>
      <c r="N594" s="32">
        <v>8.0000000000000002E-3</v>
      </c>
      <c r="O594" s="9">
        <v>7.1394675925925924E-2</v>
      </c>
      <c r="P594" s="11">
        <v>2.196759259259259E-3</v>
      </c>
      <c r="Q594" s="25">
        <f>O593-O594</f>
        <v>1.6088445216049383</v>
      </c>
      <c r="R594" s="24">
        <f>P593-P594</f>
        <v>5.8380285493827164E-2</v>
      </c>
      <c r="S594" s="38">
        <f>Q594/365</f>
        <v>4.4077932098765434E-3</v>
      </c>
      <c r="T594" s="38">
        <f>R594/365</f>
        <v>1.59945987654321E-4</v>
      </c>
      <c r="U594" s="38">
        <f>T594*0.92</f>
        <v>1.4715030864197534E-4</v>
      </c>
      <c r="V594" s="25">
        <f>LOOKUP(H594,'Load Factor Adjustment'!$A$40:$A$46,'Load Factor Adjustment'!$D$40:$D$46)</f>
        <v>0.68571428571428572</v>
      </c>
      <c r="W594" s="38">
        <f>S594*V594</f>
        <v>3.0224867724867725E-3</v>
      </c>
      <c r="X594" s="38">
        <f>U594*V594</f>
        <v>1.0090306878306881E-4</v>
      </c>
    </row>
    <row r="595" spans="1:24" x14ac:dyDescent="0.25">
      <c r="A595" s="28" t="s">
        <v>16</v>
      </c>
      <c r="B595" s="29">
        <v>2014</v>
      </c>
      <c r="C595" s="34">
        <v>42359</v>
      </c>
      <c r="D595" s="29">
        <v>1921</v>
      </c>
      <c r="E595" s="29">
        <v>5435</v>
      </c>
      <c r="F595" s="28" t="s">
        <v>17</v>
      </c>
      <c r="G595" s="28" t="s">
        <v>19</v>
      </c>
      <c r="H595" s="28" t="s">
        <v>18</v>
      </c>
      <c r="I595" s="29">
        <v>1997</v>
      </c>
      <c r="J595" s="29">
        <v>650</v>
      </c>
      <c r="K595" s="29">
        <v>81</v>
      </c>
      <c r="L595" s="31">
        <v>0.7</v>
      </c>
      <c r="M595" s="31">
        <v>8.14</v>
      </c>
      <c r="N595" s="32">
        <v>0.497</v>
      </c>
      <c r="O595" s="9">
        <v>0.33068749999999997</v>
      </c>
      <c r="P595" s="11">
        <v>2.0190624999999997E-2</v>
      </c>
      <c r="Q595" s="25"/>
      <c r="R595" s="24"/>
    </row>
    <row r="596" spans="1:24" x14ac:dyDescent="0.25">
      <c r="A596" s="28" t="s">
        <v>16</v>
      </c>
      <c r="B596" s="29">
        <v>2014</v>
      </c>
      <c r="C596" s="34">
        <v>42359</v>
      </c>
      <c r="D596" s="29">
        <v>1921</v>
      </c>
      <c r="E596" s="29">
        <v>5436</v>
      </c>
      <c r="F596" s="28" t="s">
        <v>20</v>
      </c>
      <c r="G596" s="28" t="s">
        <v>21</v>
      </c>
      <c r="H596" s="28" t="s">
        <v>18</v>
      </c>
      <c r="I596" s="29">
        <v>2015</v>
      </c>
      <c r="J596" s="29">
        <v>650</v>
      </c>
      <c r="K596" s="29">
        <v>100</v>
      </c>
      <c r="L596" s="31">
        <v>0.7</v>
      </c>
      <c r="M596" s="31">
        <v>2.3199999999999998</v>
      </c>
      <c r="N596" s="32">
        <v>0.112</v>
      </c>
      <c r="O596" s="9">
        <v>0.11635802469135803</v>
      </c>
      <c r="P596" s="11">
        <v>5.6172839506172844E-3</v>
      </c>
      <c r="Q596" s="25">
        <f>O595-O596</f>
        <v>0.21432947530864194</v>
      </c>
      <c r="R596" s="24">
        <f>P595-P596</f>
        <v>1.4573341049382713E-2</v>
      </c>
      <c r="S596" s="38">
        <f>Q596/365</f>
        <v>5.8720404194148471E-4</v>
      </c>
      <c r="T596" s="38">
        <f>R596/365</f>
        <v>3.9926961779130719E-5</v>
      </c>
      <c r="U596" s="38">
        <f>T596*0.92</f>
        <v>3.6732804836800267E-5</v>
      </c>
      <c r="V596" s="25">
        <f>LOOKUP(H596,'Load Factor Adjustment'!$A$40:$A$46,'Load Factor Adjustment'!$D$40:$D$46)</f>
        <v>0.68571428571428572</v>
      </c>
      <c r="W596" s="38">
        <f>S596*V596</f>
        <v>4.0265420018844667E-4</v>
      </c>
      <c r="X596" s="38">
        <f>U596*V596</f>
        <v>2.5188209030948756E-5</v>
      </c>
    </row>
    <row r="597" spans="1:24" x14ac:dyDescent="0.25">
      <c r="A597" s="28" t="s">
        <v>16</v>
      </c>
      <c r="B597" s="29">
        <v>2014</v>
      </c>
      <c r="C597" s="34">
        <v>42359</v>
      </c>
      <c r="D597" s="29">
        <v>1922</v>
      </c>
      <c r="E597" s="29">
        <v>5433</v>
      </c>
      <c r="F597" s="28" t="s">
        <v>17</v>
      </c>
      <c r="G597" s="28" t="s">
        <v>19</v>
      </c>
      <c r="H597" s="28" t="s">
        <v>18</v>
      </c>
      <c r="I597" s="29">
        <v>1993</v>
      </c>
      <c r="J597" s="29">
        <v>650</v>
      </c>
      <c r="K597" s="29">
        <v>82</v>
      </c>
      <c r="L597" s="31">
        <v>0.7</v>
      </c>
      <c r="M597" s="31">
        <v>8.14</v>
      </c>
      <c r="N597" s="32">
        <v>0.497</v>
      </c>
      <c r="O597" s="9">
        <v>0.33477006172839502</v>
      </c>
      <c r="P597" s="11">
        <v>2.0439891975308641E-2</v>
      </c>
      <c r="Q597" s="25"/>
      <c r="R597" s="24"/>
    </row>
    <row r="598" spans="1:24" x14ac:dyDescent="0.25">
      <c r="A598" s="28" t="s">
        <v>16</v>
      </c>
      <c r="B598" s="29">
        <v>2014</v>
      </c>
      <c r="C598" s="34">
        <v>42359</v>
      </c>
      <c r="D598" s="29">
        <v>1922</v>
      </c>
      <c r="E598" s="29">
        <v>5434</v>
      </c>
      <c r="F598" s="28" t="s">
        <v>20</v>
      </c>
      <c r="G598" s="28" t="s">
        <v>21</v>
      </c>
      <c r="H598" s="28" t="s">
        <v>18</v>
      </c>
      <c r="I598" s="29">
        <v>2015</v>
      </c>
      <c r="J598" s="29">
        <v>650</v>
      </c>
      <c r="K598" s="29">
        <v>100</v>
      </c>
      <c r="L598" s="31">
        <v>0.7</v>
      </c>
      <c r="M598" s="31">
        <v>2.3199999999999998</v>
      </c>
      <c r="N598" s="32">
        <v>0.112</v>
      </c>
      <c r="O598" s="9">
        <v>0.11635802469135803</v>
      </c>
      <c r="P598" s="11">
        <v>5.6172839506172844E-3</v>
      </c>
      <c r="Q598" s="25">
        <f>O597-O598</f>
        <v>0.21841203703703699</v>
      </c>
      <c r="R598" s="24">
        <f>P597-P598</f>
        <v>1.4822608024691358E-2</v>
      </c>
      <c r="S598" s="38">
        <f>Q598/365</f>
        <v>5.9838914256722458E-4</v>
      </c>
      <c r="T598" s="38">
        <f>R598/365</f>
        <v>4.0609884999154401E-5</v>
      </c>
      <c r="U598" s="38">
        <f>T598*0.92</f>
        <v>3.7361094199222048E-5</v>
      </c>
      <c r="V598" s="25">
        <f>LOOKUP(H598,'Load Factor Adjustment'!$A$40:$A$46,'Load Factor Adjustment'!$D$40:$D$46)</f>
        <v>0.68571428571428572</v>
      </c>
      <c r="W598" s="38">
        <f>S598*V598</f>
        <v>4.1032398347466828E-4</v>
      </c>
      <c r="X598" s="38">
        <f>U598*V598</f>
        <v>2.5619036022323691E-5</v>
      </c>
    </row>
    <row r="599" spans="1:24" x14ac:dyDescent="0.25">
      <c r="A599" s="28" t="s">
        <v>16</v>
      </c>
      <c r="B599" s="29">
        <v>2015</v>
      </c>
      <c r="C599" s="34">
        <v>42359</v>
      </c>
      <c r="D599" s="29">
        <v>1927</v>
      </c>
      <c r="E599" s="29">
        <v>5423</v>
      </c>
      <c r="F599" s="28" t="s">
        <v>17</v>
      </c>
      <c r="G599" s="28" t="s">
        <v>19</v>
      </c>
      <c r="H599" s="28" t="s">
        <v>18</v>
      </c>
      <c r="I599" s="29">
        <v>1978</v>
      </c>
      <c r="J599" s="29">
        <v>3000</v>
      </c>
      <c r="K599" s="29">
        <v>155</v>
      </c>
      <c r="L599" s="31">
        <v>0.7</v>
      </c>
      <c r="M599" s="31">
        <v>11.16</v>
      </c>
      <c r="N599" s="32">
        <v>0.39600000000000002</v>
      </c>
      <c r="O599" s="9">
        <v>4.0041666666666664</v>
      </c>
      <c r="P599" s="11">
        <v>0.14208333333333331</v>
      </c>
      <c r="Q599" s="25"/>
      <c r="R599" s="24"/>
    </row>
    <row r="600" spans="1:24" x14ac:dyDescent="0.25">
      <c r="A600" s="28" t="s">
        <v>16</v>
      </c>
      <c r="B600" s="29">
        <v>2015</v>
      </c>
      <c r="C600" s="34">
        <v>42359</v>
      </c>
      <c r="D600" s="29">
        <v>1927</v>
      </c>
      <c r="E600" s="29">
        <v>5424</v>
      </c>
      <c r="F600" s="28" t="s">
        <v>20</v>
      </c>
      <c r="G600" s="28" t="s">
        <v>42</v>
      </c>
      <c r="H600" s="28" t="s">
        <v>18</v>
      </c>
      <c r="I600" s="29">
        <v>2015</v>
      </c>
      <c r="J600" s="29">
        <v>3000</v>
      </c>
      <c r="K600" s="29">
        <v>185</v>
      </c>
      <c r="L600" s="31">
        <v>0.7</v>
      </c>
      <c r="M600" s="31">
        <v>0.26</v>
      </c>
      <c r="N600" s="32">
        <v>8.0000000000000002E-3</v>
      </c>
      <c r="O600" s="9">
        <v>0.11134259259259259</v>
      </c>
      <c r="P600" s="11">
        <v>3.425925925925926E-3</v>
      </c>
      <c r="Q600" s="25">
        <f>O599-O600</f>
        <v>3.892824074074074</v>
      </c>
      <c r="R600" s="24">
        <f>P599-P600</f>
        <v>0.1386574074074074</v>
      </c>
      <c r="S600" s="38">
        <f>Q600/365</f>
        <v>1.0665271435819381E-2</v>
      </c>
      <c r="T600" s="38">
        <f>R600/365</f>
        <v>3.7988330796549969E-4</v>
      </c>
      <c r="U600" s="38">
        <f>T600*0.92</f>
        <v>3.4949264332825972E-4</v>
      </c>
      <c r="V600" s="25">
        <f>LOOKUP(H600,'Load Factor Adjustment'!$A$40:$A$46,'Load Factor Adjustment'!$D$40:$D$46)</f>
        <v>0.68571428571428572</v>
      </c>
      <c r="W600" s="38">
        <f>S600*V600</f>
        <v>7.3133289845618617E-3</v>
      </c>
      <c r="X600" s="38">
        <f>U600*V600</f>
        <v>2.3965209828223524E-4</v>
      </c>
    </row>
    <row r="601" spans="1:24" x14ac:dyDescent="0.25">
      <c r="A601" s="28" t="s">
        <v>16</v>
      </c>
      <c r="B601" s="29">
        <v>2015</v>
      </c>
      <c r="C601" s="34">
        <v>42359</v>
      </c>
      <c r="D601" s="29">
        <v>1962</v>
      </c>
      <c r="E601" s="29">
        <v>5561</v>
      </c>
      <c r="F601" s="28" t="s">
        <v>17</v>
      </c>
      <c r="G601" s="28" t="s">
        <v>32</v>
      </c>
      <c r="H601" s="28" t="s">
        <v>18</v>
      </c>
      <c r="I601" s="29">
        <v>2001</v>
      </c>
      <c r="J601" s="29">
        <v>2100</v>
      </c>
      <c r="K601" s="29">
        <v>198</v>
      </c>
      <c r="L601" s="31">
        <v>0.7</v>
      </c>
      <c r="M601" s="31">
        <v>5.93</v>
      </c>
      <c r="N601" s="32">
        <v>0.108</v>
      </c>
      <c r="O601" s="9">
        <v>1.9025416666666664</v>
      </c>
      <c r="P601" s="11">
        <v>3.465E-2</v>
      </c>
      <c r="Q601" s="25"/>
      <c r="R601" s="24"/>
    </row>
    <row r="602" spans="1:24" x14ac:dyDescent="0.25">
      <c r="A602" s="28" t="s">
        <v>16</v>
      </c>
      <c r="B602" s="29">
        <v>2015</v>
      </c>
      <c r="C602" s="34">
        <v>42359</v>
      </c>
      <c r="D602" s="29">
        <v>1962</v>
      </c>
      <c r="E602" s="29">
        <v>5562</v>
      </c>
      <c r="F602" s="28" t="s">
        <v>20</v>
      </c>
      <c r="G602" s="28" t="s">
        <v>33</v>
      </c>
      <c r="H602" s="28" t="s">
        <v>18</v>
      </c>
      <c r="I602" s="29">
        <v>2012</v>
      </c>
      <c r="J602" s="29">
        <v>2100</v>
      </c>
      <c r="K602" s="29">
        <v>230</v>
      </c>
      <c r="L602" s="31">
        <v>0.7</v>
      </c>
      <c r="M602" s="31">
        <v>1.29</v>
      </c>
      <c r="N602" s="32">
        <v>8.0000000000000002E-3</v>
      </c>
      <c r="O602" s="9">
        <v>0.48076388888888888</v>
      </c>
      <c r="P602" s="11">
        <v>2.9814814814814812E-3</v>
      </c>
      <c r="Q602" s="25">
        <f>O601-O602</f>
        <v>1.4217777777777774</v>
      </c>
      <c r="R602" s="24">
        <f>P601-P602</f>
        <v>3.1668518518518519E-2</v>
      </c>
      <c r="S602" s="38">
        <f>Q602/365</f>
        <v>3.8952815829528145E-3</v>
      </c>
      <c r="T602" s="38">
        <f>R602/365</f>
        <v>8.6763064434297317E-5</v>
      </c>
      <c r="U602" s="38">
        <f>T602*0.92</f>
        <v>7.9822019279553535E-5</v>
      </c>
      <c r="V602" s="25">
        <f>LOOKUP(H602,'Load Factor Adjustment'!$A$40:$A$46,'Load Factor Adjustment'!$D$40:$D$46)</f>
        <v>0.68571428571428572</v>
      </c>
      <c r="W602" s="38">
        <f>S602*V602</f>
        <v>2.6710502283105015E-3</v>
      </c>
      <c r="X602" s="38">
        <f>U602*V602</f>
        <v>5.4735098934550999E-5</v>
      </c>
    </row>
    <row r="603" spans="1:24" x14ac:dyDescent="0.25">
      <c r="A603" s="28" t="s">
        <v>16</v>
      </c>
      <c r="B603" s="29">
        <v>2015</v>
      </c>
      <c r="C603" s="34">
        <v>42359</v>
      </c>
      <c r="D603" s="29">
        <v>1963</v>
      </c>
      <c r="E603" s="29">
        <v>5563</v>
      </c>
      <c r="F603" s="28" t="s">
        <v>17</v>
      </c>
      <c r="G603" s="28" t="s">
        <v>32</v>
      </c>
      <c r="H603" s="28" t="s">
        <v>18</v>
      </c>
      <c r="I603" s="29">
        <v>1997</v>
      </c>
      <c r="J603" s="29">
        <v>1800</v>
      </c>
      <c r="K603" s="29">
        <v>270</v>
      </c>
      <c r="L603" s="31">
        <v>0.7</v>
      </c>
      <c r="M603" s="31">
        <v>5.93</v>
      </c>
      <c r="N603" s="32">
        <v>0.108</v>
      </c>
      <c r="O603" s="9">
        <v>2.2237499999999999</v>
      </c>
      <c r="P603" s="11">
        <v>4.0500000000000001E-2</v>
      </c>
      <c r="Q603" s="25"/>
      <c r="R603" s="24"/>
    </row>
    <row r="604" spans="1:24" x14ac:dyDescent="0.25">
      <c r="A604" s="28" t="s">
        <v>16</v>
      </c>
      <c r="B604" s="29">
        <v>2015</v>
      </c>
      <c r="C604" s="34">
        <v>42359</v>
      </c>
      <c r="D604" s="29">
        <v>1963</v>
      </c>
      <c r="E604" s="29">
        <v>5564</v>
      </c>
      <c r="F604" s="28" t="s">
        <v>20</v>
      </c>
      <c r="G604" s="28" t="s">
        <v>33</v>
      </c>
      <c r="H604" s="28" t="s">
        <v>18</v>
      </c>
      <c r="I604" s="29">
        <v>2013</v>
      </c>
      <c r="J604" s="29">
        <v>1800</v>
      </c>
      <c r="K604" s="29">
        <v>310</v>
      </c>
      <c r="L604" s="31">
        <v>0.7</v>
      </c>
      <c r="M604" s="31">
        <v>1.29</v>
      </c>
      <c r="N604" s="32">
        <v>8.0000000000000002E-3</v>
      </c>
      <c r="O604" s="9">
        <v>0.55541666666666656</v>
      </c>
      <c r="P604" s="11">
        <v>3.444444444444444E-3</v>
      </c>
      <c r="Q604" s="25">
        <f>O603-O604</f>
        <v>1.6683333333333334</v>
      </c>
      <c r="R604" s="24">
        <f>P603-P604</f>
        <v>3.7055555555555557E-2</v>
      </c>
      <c r="S604" s="38">
        <f>Q604/365</f>
        <v>4.5707762557077626E-3</v>
      </c>
      <c r="T604" s="38">
        <f>R604/365</f>
        <v>1.0152207001522071E-4</v>
      </c>
      <c r="U604" s="38">
        <f>T604*0.92</f>
        <v>9.3400304414003059E-5</v>
      </c>
      <c r="V604" s="25">
        <f>LOOKUP(H604,'Load Factor Adjustment'!$A$40:$A$46,'Load Factor Adjustment'!$D$40:$D$46)</f>
        <v>0.68571428571428572</v>
      </c>
      <c r="W604" s="38">
        <f>S604*V604</f>
        <v>3.1342465753424658E-3</v>
      </c>
      <c r="X604" s="38">
        <f>U604*V604</f>
        <v>6.4045923026744949E-5</v>
      </c>
    </row>
    <row r="605" spans="1:24" x14ac:dyDescent="0.25">
      <c r="A605" s="28" t="s">
        <v>16</v>
      </c>
      <c r="B605" s="29">
        <v>2015</v>
      </c>
      <c r="C605" s="34">
        <v>42359</v>
      </c>
      <c r="D605" s="29">
        <v>1964</v>
      </c>
      <c r="E605" s="29">
        <v>5565</v>
      </c>
      <c r="F605" s="28" t="s">
        <v>17</v>
      </c>
      <c r="G605" s="28" t="s">
        <v>32</v>
      </c>
      <c r="H605" s="28" t="s">
        <v>18</v>
      </c>
      <c r="I605" s="29">
        <v>2000</v>
      </c>
      <c r="J605" s="29">
        <v>1800</v>
      </c>
      <c r="K605" s="29">
        <v>295</v>
      </c>
      <c r="L605" s="31">
        <v>0.7</v>
      </c>
      <c r="M605" s="31">
        <v>5.93</v>
      </c>
      <c r="N605" s="32">
        <v>0.108</v>
      </c>
      <c r="O605" s="9">
        <v>2.4296527777777777</v>
      </c>
      <c r="P605" s="11">
        <v>4.4249999999999998E-2</v>
      </c>
      <c r="Q605" s="25"/>
      <c r="R605" s="24"/>
    </row>
    <row r="606" spans="1:24" x14ac:dyDescent="0.25">
      <c r="A606" s="28" t="s">
        <v>16</v>
      </c>
      <c r="B606" s="29">
        <v>2015</v>
      </c>
      <c r="C606" s="34">
        <v>42359</v>
      </c>
      <c r="D606" s="29">
        <v>1964</v>
      </c>
      <c r="E606" s="29">
        <v>5566</v>
      </c>
      <c r="F606" s="28" t="s">
        <v>20</v>
      </c>
      <c r="G606" s="28" t="s">
        <v>33</v>
      </c>
      <c r="H606" s="28" t="s">
        <v>18</v>
      </c>
      <c r="I606" s="29">
        <v>2013</v>
      </c>
      <c r="J606" s="29">
        <v>1800</v>
      </c>
      <c r="K606" s="29">
        <v>295</v>
      </c>
      <c r="L606" s="31">
        <v>0.7</v>
      </c>
      <c r="M606" s="31">
        <v>1.29</v>
      </c>
      <c r="N606" s="32">
        <v>8.0000000000000002E-3</v>
      </c>
      <c r="O606" s="9">
        <v>0.52854166666666658</v>
      </c>
      <c r="P606" s="11">
        <v>3.2777777777777779E-3</v>
      </c>
      <c r="Q606" s="25">
        <f>O605-O606</f>
        <v>1.9011111111111112</v>
      </c>
      <c r="R606" s="24">
        <f>P605-P606</f>
        <v>4.0972222222222222E-2</v>
      </c>
      <c r="S606" s="38">
        <f>Q606/365</f>
        <v>5.2085235920852364E-3</v>
      </c>
      <c r="T606" s="38">
        <f>R606/365</f>
        <v>1.1225266362252664E-4</v>
      </c>
      <c r="U606" s="38">
        <f>T606*0.92</f>
        <v>1.0327245053272451E-4</v>
      </c>
      <c r="V606" s="25">
        <f>LOOKUP(H606,'Load Factor Adjustment'!$A$40:$A$46,'Load Factor Adjustment'!$D$40:$D$46)</f>
        <v>0.68571428571428572</v>
      </c>
      <c r="W606" s="38">
        <f>S606*V606</f>
        <v>3.5715590345727338E-3</v>
      </c>
      <c r="X606" s="38">
        <f>U606*V606</f>
        <v>7.0815394651011095E-5</v>
      </c>
    </row>
    <row r="607" spans="1:24" x14ac:dyDescent="0.25">
      <c r="A607" s="28" t="s">
        <v>27</v>
      </c>
      <c r="B607" s="29">
        <v>2014</v>
      </c>
      <c r="C607" s="34">
        <v>42360</v>
      </c>
      <c r="D607" s="29">
        <v>1876</v>
      </c>
      <c r="E607" s="29">
        <v>5354</v>
      </c>
      <c r="F607" s="28" t="s">
        <v>17</v>
      </c>
      <c r="G607" s="28" t="s">
        <v>19</v>
      </c>
      <c r="H607" s="28" t="s">
        <v>18</v>
      </c>
      <c r="I607" s="29">
        <v>1981</v>
      </c>
      <c r="J607" s="29">
        <v>600</v>
      </c>
      <c r="K607" s="29">
        <v>60</v>
      </c>
      <c r="L607" s="31">
        <v>0.7</v>
      </c>
      <c r="M607" s="31">
        <v>12.09</v>
      </c>
      <c r="N607" s="32">
        <v>0.60499999999999998</v>
      </c>
      <c r="O607" s="9">
        <v>0.33583333333333332</v>
      </c>
      <c r="P607" s="11">
        <v>1.6805555555555553E-2</v>
      </c>
      <c r="Q607" s="25"/>
      <c r="R607" s="24"/>
    </row>
    <row r="608" spans="1:24" x14ac:dyDescent="0.25">
      <c r="A608" s="28" t="s">
        <v>27</v>
      </c>
      <c r="B608" s="29">
        <v>2014</v>
      </c>
      <c r="C608" s="34">
        <v>42360</v>
      </c>
      <c r="D608" s="29">
        <v>1876</v>
      </c>
      <c r="E608" s="29">
        <v>5355</v>
      </c>
      <c r="F608" s="28" t="s">
        <v>20</v>
      </c>
      <c r="G608" s="28" t="s">
        <v>42</v>
      </c>
      <c r="H608" s="28" t="s">
        <v>18</v>
      </c>
      <c r="I608" s="29">
        <v>2013</v>
      </c>
      <c r="J608" s="29">
        <v>600</v>
      </c>
      <c r="K608" s="29">
        <v>71</v>
      </c>
      <c r="L608" s="31">
        <v>0.7</v>
      </c>
      <c r="M608" s="31">
        <v>2.74</v>
      </c>
      <c r="N608" s="32">
        <v>8.0000000000000002E-3</v>
      </c>
      <c r="O608" s="9">
        <v>9.006481481481482E-2</v>
      </c>
      <c r="P608" s="11">
        <v>2.6296296296296294E-4</v>
      </c>
      <c r="Q608" s="25">
        <f>O607-O608</f>
        <v>0.2457685185185185</v>
      </c>
      <c r="R608" s="24">
        <f>P607-P608</f>
        <v>1.6542592592592591E-2</v>
      </c>
      <c r="S608" s="38">
        <f>Q608/365</f>
        <v>6.7333840690005065E-4</v>
      </c>
      <c r="T608" s="38">
        <f>R608/365</f>
        <v>4.5322171486555043E-5</v>
      </c>
      <c r="U608" s="38">
        <f>T608*0.92</f>
        <v>4.1696397767630643E-5</v>
      </c>
      <c r="V608" s="25">
        <f>LOOKUP(H608,'Load Factor Adjustment'!$A$40:$A$46,'Load Factor Adjustment'!$D$40:$D$46)</f>
        <v>0.68571428571428572</v>
      </c>
      <c r="W608" s="38">
        <f>S608*V608</f>
        <v>4.6171776473146332E-4</v>
      </c>
      <c r="X608" s="38">
        <f>U608*V608</f>
        <v>2.8591815612089583E-5</v>
      </c>
    </row>
    <row r="609" spans="1:24" x14ac:dyDescent="0.25">
      <c r="A609" s="28" t="s">
        <v>28</v>
      </c>
      <c r="B609" s="29">
        <v>2014</v>
      </c>
      <c r="C609" s="34">
        <v>42361</v>
      </c>
      <c r="D609" s="29">
        <v>1998</v>
      </c>
      <c r="E609" s="29">
        <v>5605</v>
      </c>
      <c r="F609" s="28" t="s">
        <v>17</v>
      </c>
      <c r="G609" s="28" t="s">
        <v>19</v>
      </c>
      <c r="H609" s="28" t="s">
        <v>18</v>
      </c>
      <c r="I609" s="29">
        <v>1985</v>
      </c>
      <c r="J609" s="29">
        <v>1500</v>
      </c>
      <c r="K609" s="29">
        <v>108</v>
      </c>
      <c r="L609" s="31">
        <v>0.7</v>
      </c>
      <c r="M609" s="31">
        <v>12.09</v>
      </c>
      <c r="N609" s="32">
        <v>0.60499999999999998</v>
      </c>
      <c r="O609" s="9">
        <v>1.51125</v>
      </c>
      <c r="P609" s="11">
        <v>7.5624999999999998E-2</v>
      </c>
      <c r="Q609" s="25"/>
      <c r="R609" s="24"/>
    </row>
    <row r="610" spans="1:24" x14ac:dyDescent="0.25">
      <c r="A610" s="28" t="s">
        <v>28</v>
      </c>
      <c r="B610" s="29">
        <v>2014</v>
      </c>
      <c r="C610" s="34">
        <v>42361</v>
      </c>
      <c r="D610" s="29">
        <v>1998</v>
      </c>
      <c r="E610" s="29">
        <v>5606</v>
      </c>
      <c r="F610" s="28" t="s">
        <v>20</v>
      </c>
      <c r="G610" s="28" t="s">
        <v>33</v>
      </c>
      <c r="H610" s="28" t="s">
        <v>18</v>
      </c>
      <c r="I610" s="29">
        <v>2014</v>
      </c>
      <c r="J610" s="29">
        <v>1500</v>
      </c>
      <c r="K610" s="29">
        <v>111</v>
      </c>
      <c r="L610" s="31">
        <v>0.7</v>
      </c>
      <c r="M610" s="31">
        <v>2.15</v>
      </c>
      <c r="N610" s="32">
        <v>8.0000000000000002E-3</v>
      </c>
      <c r="O610" s="9">
        <v>0.27621527777777777</v>
      </c>
      <c r="P610" s="11">
        <v>1.0277777777777778E-3</v>
      </c>
      <c r="Q610" s="25">
        <f>O609-O610</f>
        <v>1.2350347222222222</v>
      </c>
      <c r="R610" s="24">
        <f>P609-P610</f>
        <v>7.4597222222222218E-2</v>
      </c>
      <c r="S610" s="38">
        <f>Q610/365</f>
        <v>3.3836567732115678E-3</v>
      </c>
      <c r="T610" s="38">
        <f>R610/365</f>
        <v>2.043759512937595E-4</v>
      </c>
      <c r="U610" s="38">
        <f>T610*0.92</f>
        <v>1.8802587519025876E-4</v>
      </c>
      <c r="V610" s="25">
        <f>LOOKUP(H610,'Load Factor Adjustment'!$A$40:$A$46,'Load Factor Adjustment'!$D$40:$D$46)</f>
        <v>0.68571428571428572</v>
      </c>
      <c r="W610" s="38">
        <f>S610*V610</f>
        <v>2.3202217873450749E-3</v>
      </c>
      <c r="X610" s="38">
        <f>U610*V610</f>
        <v>1.2893202870189173E-4</v>
      </c>
    </row>
    <row r="611" spans="1:24" x14ac:dyDescent="0.25">
      <c r="A611" s="28" t="s">
        <v>25</v>
      </c>
      <c r="B611" s="29">
        <v>2015</v>
      </c>
      <c r="C611" s="34">
        <v>42362</v>
      </c>
      <c r="D611" s="29">
        <v>1973</v>
      </c>
      <c r="E611" s="29">
        <v>5543</v>
      </c>
      <c r="F611" s="28" t="s">
        <v>17</v>
      </c>
      <c r="G611" s="28" t="s">
        <v>32</v>
      </c>
      <c r="H611" s="28" t="s">
        <v>18</v>
      </c>
      <c r="I611" s="29">
        <v>2003</v>
      </c>
      <c r="J611" s="29">
        <v>350</v>
      </c>
      <c r="K611" s="29">
        <v>98</v>
      </c>
      <c r="L611" s="31">
        <v>0.7</v>
      </c>
      <c r="M611" s="31">
        <v>6.54</v>
      </c>
      <c r="N611" s="32">
        <v>0.52200000000000002</v>
      </c>
      <c r="O611" s="9">
        <v>0.17308796296296294</v>
      </c>
      <c r="P611" s="11">
        <v>1.3815277777777779E-2</v>
      </c>
      <c r="Q611" s="25"/>
      <c r="R611" s="24"/>
    </row>
    <row r="612" spans="1:24" x14ac:dyDescent="0.25">
      <c r="A612" s="28" t="s">
        <v>25</v>
      </c>
      <c r="B612" s="29">
        <v>2015</v>
      </c>
      <c r="C612" s="34">
        <v>42362</v>
      </c>
      <c r="D612" s="29">
        <v>1973</v>
      </c>
      <c r="E612" s="29">
        <v>5544</v>
      </c>
      <c r="F612" s="28" t="s">
        <v>20</v>
      </c>
      <c r="G612" s="28" t="s">
        <v>21</v>
      </c>
      <c r="H612" s="28" t="s">
        <v>18</v>
      </c>
      <c r="I612" s="29">
        <v>2015</v>
      </c>
      <c r="J612" s="29">
        <v>350</v>
      </c>
      <c r="K612" s="29">
        <v>85</v>
      </c>
      <c r="L612" s="31">
        <v>0.7</v>
      </c>
      <c r="M612" s="31">
        <v>2.74</v>
      </c>
      <c r="N612" s="32">
        <v>0.192</v>
      </c>
      <c r="O612" s="9">
        <v>6.2897376543209885E-2</v>
      </c>
      <c r="P612" s="11">
        <v>4.4074074074074068E-3</v>
      </c>
      <c r="Q612" s="25">
        <f>O611-O612</f>
        <v>0.11019058641975306</v>
      </c>
      <c r="R612" s="24">
        <f>P611-P612</f>
        <v>9.407870370370372E-3</v>
      </c>
      <c r="S612" s="38">
        <f>Q612/365</f>
        <v>3.0189201758836452E-4</v>
      </c>
      <c r="T612" s="38">
        <f>R612/365</f>
        <v>2.577498731608321E-5</v>
      </c>
      <c r="U612" s="38">
        <f>T612*0.92</f>
        <v>2.3712988330796553E-5</v>
      </c>
      <c r="V612" s="25">
        <f>LOOKUP(H612,'Load Factor Adjustment'!$A$40:$A$46,'Load Factor Adjustment'!$D$40:$D$46)</f>
        <v>0.68571428571428572</v>
      </c>
      <c r="W612" s="38">
        <f>S612*V612</f>
        <v>2.0701166920344995E-4</v>
      </c>
      <c r="X612" s="38">
        <f>U612*V612</f>
        <v>1.6260334855403351E-5</v>
      </c>
    </row>
  </sheetData>
  <autoFilter ref="A1:X61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D15" sqref="D15"/>
    </sheetView>
  </sheetViews>
  <sheetFormatPr defaultColWidth="45.7109375" defaultRowHeight="15" x14ac:dyDescent="0.25"/>
  <cols>
    <col min="1" max="1" width="37.7109375" bestFit="1" customWidth="1"/>
    <col min="2" max="2" width="16.85546875" bestFit="1" customWidth="1"/>
    <col min="3" max="3" width="20.5703125" bestFit="1" customWidth="1"/>
    <col min="4" max="4" width="9.85546875" bestFit="1" customWidth="1"/>
    <col min="5" max="5" width="25.140625" customWidth="1"/>
    <col min="6" max="6" width="23.28515625" bestFit="1" customWidth="1"/>
    <col min="7" max="7" width="16.85546875" bestFit="1" customWidth="1"/>
    <col min="8" max="8" width="15.140625" bestFit="1" customWidth="1"/>
    <col min="9" max="9" width="12" bestFit="1" customWidth="1"/>
    <col min="10" max="10" width="23.28515625" bestFit="1" customWidth="1"/>
    <col min="11" max="11" width="19.7109375" bestFit="1" customWidth="1"/>
  </cols>
  <sheetData>
    <row r="1" spans="1:6" x14ac:dyDescent="0.25">
      <c r="A1" s="39" t="s">
        <v>6</v>
      </c>
      <c r="B1" s="39" t="s">
        <v>58</v>
      </c>
      <c r="C1" s="48" t="s">
        <v>61</v>
      </c>
      <c r="D1" s="48" t="s">
        <v>59</v>
      </c>
    </row>
    <row r="2" spans="1:6" x14ac:dyDescent="0.25">
      <c r="A2" s="45" t="s">
        <v>41</v>
      </c>
      <c r="B2" s="45">
        <v>0.4</v>
      </c>
      <c r="C2" s="35">
        <v>0.37</v>
      </c>
      <c r="D2" s="41">
        <f>B2/C2</f>
        <v>1.0810810810810811</v>
      </c>
    </row>
    <row r="3" spans="1:6" x14ac:dyDescent="0.25">
      <c r="A3" s="45" t="s">
        <v>53</v>
      </c>
      <c r="B3" s="45">
        <v>0.4</v>
      </c>
      <c r="C3" s="35">
        <v>0.51</v>
      </c>
      <c r="D3" s="41">
        <f t="shared" ref="D3:D46" si="0">B3/C3</f>
        <v>0.78431372549019607</v>
      </c>
    </row>
    <row r="4" spans="1:6" x14ac:dyDescent="0.25">
      <c r="A4" s="45" t="s">
        <v>49</v>
      </c>
      <c r="B4" s="45">
        <v>0.4</v>
      </c>
      <c r="C4" s="35">
        <v>0.51</v>
      </c>
      <c r="D4" s="41">
        <f t="shared" si="0"/>
        <v>0.78431372549019607</v>
      </c>
    </row>
    <row r="5" spans="1:6" x14ac:dyDescent="0.25">
      <c r="A5" s="45" t="s">
        <v>30</v>
      </c>
      <c r="B5" s="45">
        <v>0.4</v>
      </c>
      <c r="C5" s="35">
        <v>0.43</v>
      </c>
      <c r="D5" s="41">
        <f t="shared" si="0"/>
        <v>0.93023255813953498</v>
      </c>
    </row>
    <row r="6" spans="1:6" x14ac:dyDescent="0.25">
      <c r="A6" s="45" t="s">
        <v>36</v>
      </c>
      <c r="B6" s="45">
        <v>0.44</v>
      </c>
      <c r="C6" s="35">
        <v>0.7</v>
      </c>
      <c r="D6" s="41">
        <f t="shared" si="0"/>
        <v>0.62857142857142867</v>
      </c>
    </row>
    <row r="7" spans="1:6" x14ac:dyDescent="0.25">
      <c r="A7" s="45" t="s">
        <v>44</v>
      </c>
      <c r="B7" s="45">
        <v>0.4</v>
      </c>
      <c r="C7" s="35">
        <v>0.2</v>
      </c>
      <c r="D7" s="41">
        <f t="shared" si="0"/>
        <v>2</v>
      </c>
    </row>
    <row r="8" spans="1:6" x14ac:dyDescent="0.25">
      <c r="A8" s="45" t="s">
        <v>51</v>
      </c>
      <c r="B8" s="45">
        <v>0.4</v>
      </c>
      <c r="C8" s="35">
        <v>0.41</v>
      </c>
      <c r="D8" s="41">
        <f t="shared" si="0"/>
        <v>0.97560975609756106</v>
      </c>
      <c r="E8" s="44"/>
    </row>
    <row r="9" spans="1:6" x14ac:dyDescent="0.25">
      <c r="A9" s="45" t="s">
        <v>45</v>
      </c>
      <c r="B9" s="45">
        <v>0.44</v>
      </c>
      <c r="C9" s="35">
        <v>0.51</v>
      </c>
      <c r="D9" s="41">
        <f t="shared" si="0"/>
        <v>0.86274509803921573</v>
      </c>
    </row>
    <row r="10" spans="1:6" x14ac:dyDescent="0.25">
      <c r="A10" s="45" t="s">
        <v>52</v>
      </c>
      <c r="B10" s="45">
        <v>0.4</v>
      </c>
      <c r="C10" s="35">
        <v>0.4</v>
      </c>
      <c r="D10" s="41">
        <f t="shared" si="0"/>
        <v>1</v>
      </c>
      <c r="F10" s="36"/>
    </row>
    <row r="11" spans="1:6" x14ac:dyDescent="0.25">
      <c r="A11" s="45" t="s">
        <v>37</v>
      </c>
      <c r="B11" s="45">
        <v>0.4</v>
      </c>
      <c r="C11" s="35">
        <v>0.51</v>
      </c>
      <c r="D11" s="41">
        <f t="shared" si="0"/>
        <v>0.78431372549019607</v>
      </c>
    </row>
    <row r="12" spans="1:6" x14ac:dyDescent="0.25">
      <c r="A12" s="45" t="s">
        <v>48</v>
      </c>
      <c r="B12" s="45">
        <v>0.4</v>
      </c>
      <c r="C12" s="35">
        <v>0.51</v>
      </c>
      <c r="D12" s="41">
        <f t="shared" si="0"/>
        <v>0.78431372549019607</v>
      </c>
    </row>
    <row r="13" spans="1:6" x14ac:dyDescent="0.25">
      <c r="A13" s="45" t="s">
        <v>50</v>
      </c>
      <c r="B13" s="45">
        <v>0.4</v>
      </c>
      <c r="C13" s="35">
        <v>0.37</v>
      </c>
      <c r="D13" s="41">
        <f t="shared" si="0"/>
        <v>1.0810810810810811</v>
      </c>
    </row>
    <row r="14" spans="1:6" x14ac:dyDescent="0.25">
      <c r="A14" s="45" t="s">
        <v>40</v>
      </c>
      <c r="B14" s="45">
        <v>0.4</v>
      </c>
      <c r="C14" s="35">
        <v>0.51</v>
      </c>
      <c r="D14" s="41">
        <f t="shared" si="0"/>
        <v>0.78431372549019607</v>
      </c>
    </row>
    <row r="15" spans="1:6" x14ac:dyDescent="0.25">
      <c r="A15" s="45" t="s">
        <v>18</v>
      </c>
      <c r="B15" s="45">
        <v>0.48</v>
      </c>
      <c r="C15" s="35">
        <v>0.7</v>
      </c>
      <c r="D15" s="41">
        <f t="shared" si="0"/>
        <v>0.68571428571428572</v>
      </c>
    </row>
    <row r="16" spans="1:6" x14ac:dyDescent="0.25">
      <c r="A16" s="43"/>
      <c r="B16" s="37"/>
      <c r="D16" s="25"/>
    </row>
    <row r="17" spans="1:4" x14ac:dyDescent="0.25">
      <c r="D17" s="25"/>
    </row>
    <row r="18" spans="1:4" x14ac:dyDescent="0.25">
      <c r="A18" s="39" t="s">
        <v>6</v>
      </c>
      <c r="B18" s="39" t="s">
        <v>58</v>
      </c>
      <c r="C18" s="48" t="s">
        <v>83</v>
      </c>
      <c r="D18" s="48" t="s">
        <v>59</v>
      </c>
    </row>
    <row r="19" spans="1:4" x14ac:dyDescent="0.25">
      <c r="A19" s="46" t="s">
        <v>41</v>
      </c>
      <c r="B19" s="46">
        <v>0.4</v>
      </c>
      <c r="C19" s="35">
        <v>0.37</v>
      </c>
      <c r="D19" s="41">
        <f t="shared" si="0"/>
        <v>1.0810810810810811</v>
      </c>
    </row>
    <row r="20" spans="1:4" x14ac:dyDescent="0.25">
      <c r="A20" s="46" t="s">
        <v>35</v>
      </c>
      <c r="B20" s="46">
        <v>0.44</v>
      </c>
      <c r="C20" s="35">
        <v>0.7</v>
      </c>
      <c r="D20" s="41">
        <f t="shared" si="0"/>
        <v>0.62857142857142867</v>
      </c>
    </row>
    <row r="21" spans="1:4" x14ac:dyDescent="0.25">
      <c r="A21" s="46" t="s">
        <v>36</v>
      </c>
      <c r="B21" s="46">
        <v>0.44</v>
      </c>
      <c r="C21" s="35">
        <v>0.7</v>
      </c>
      <c r="D21" s="41">
        <f t="shared" si="0"/>
        <v>0.62857142857142867</v>
      </c>
    </row>
    <row r="22" spans="1:4" x14ac:dyDescent="0.25">
      <c r="A22" s="46" t="s">
        <v>44</v>
      </c>
      <c r="B22" s="46">
        <v>0.4</v>
      </c>
      <c r="C22" s="35">
        <v>0.2</v>
      </c>
      <c r="D22" s="41">
        <f t="shared" si="0"/>
        <v>2</v>
      </c>
    </row>
    <row r="23" spans="1:4" x14ac:dyDescent="0.25">
      <c r="A23" s="46" t="s">
        <v>45</v>
      </c>
      <c r="B23" s="46">
        <v>0.44</v>
      </c>
      <c r="C23" s="35">
        <v>0.51</v>
      </c>
      <c r="D23" s="41">
        <f t="shared" si="0"/>
        <v>0.86274509803921573</v>
      </c>
    </row>
    <row r="24" spans="1:4" x14ac:dyDescent="0.25">
      <c r="A24" s="46" t="s">
        <v>24</v>
      </c>
      <c r="B24" s="46">
        <v>0.4</v>
      </c>
      <c r="C24" s="35">
        <v>0.36</v>
      </c>
      <c r="D24" s="41">
        <f t="shared" si="0"/>
        <v>1.1111111111111112</v>
      </c>
    </row>
    <row r="25" spans="1:4" x14ac:dyDescent="0.25">
      <c r="A25" s="46" t="s">
        <v>37</v>
      </c>
      <c r="B25" s="46">
        <v>0.4</v>
      </c>
      <c r="C25" s="35">
        <v>0.51</v>
      </c>
      <c r="D25" s="41">
        <f t="shared" si="0"/>
        <v>0.78431372549019607</v>
      </c>
    </row>
    <row r="26" spans="1:4" x14ac:dyDescent="0.25">
      <c r="A26" s="46" t="s">
        <v>43</v>
      </c>
      <c r="B26" s="46">
        <v>0.4</v>
      </c>
      <c r="C26" s="35">
        <v>0.51</v>
      </c>
      <c r="D26" s="41">
        <f t="shared" si="0"/>
        <v>0.78431372549019607</v>
      </c>
    </row>
    <row r="27" spans="1:4" x14ac:dyDescent="0.25">
      <c r="A27" s="46" t="s">
        <v>18</v>
      </c>
      <c r="B27" s="46">
        <v>0.48</v>
      </c>
      <c r="C27" s="35">
        <v>0.7</v>
      </c>
      <c r="D27" s="41">
        <f t="shared" si="0"/>
        <v>0.68571428571428572</v>
      </c>
    </row>
    <row r="28" spans="1:4" x14ac:dyDescent="0.25">
      <c r="D28" s="25"/>
    </row>
    <row r="29" spans="1:4" x14ac:dyDescent="0.25">
      <c r="D29" s="25"/>
    </row>
    <row r="30" spans="1:4" x14ac:dyDescent="0.25">
      <c r="D30" s="25"/>
    </row>
    <row r="31" spans="1:4" x14ac:dyDescent="0.25">
      <c r="A31" s="1" t="s">
        <v>6</v>
      </c>
      <c r="B31" s="39" t="s">
        <v>58</v>
      </c>
      <c r="C31" s="48" t="s">
        <v>84</v>
      </c>
      <c r="D31" s="48" t="s">
        <v>59</v>
      </c>
    </row>
    <row r="32" spans="1:4" x14ac:dyDescent="0.25">
      <c r="A32" s="47" t="s">
        <v>54</v>
      </c>
      <c r="B32" s="47">
        <v>0.5</v>
      </c>
      <c r="C32" s="35">
        <v>0.51</v>
      </c>
      <c r="D32" s="41">
        <f t="shared" si="0"/>
        <v>0.98039215686274506</v>
      </c>
    </row>
    <row r="33" spans="1:4" x14ac:dyDescent="0.25">
      <c r="A33" s="47" t="s">
        <v>47</v>
      </c>
      <c r="B33" s="47">
        <v>0.4</v>
      </c>
      <c r="C33" s="35">
        <v>0.36</v>
      </c>
      <c r="D33" s="41">
        <f t="shared" si="0"/>
        <v>1.1111111111111112</v>
      </c>
    </row>
    <row r="34" spans="1:4" x14ac:dyDescent="0.25">
      <c r="A34" s="47" t="s">
        <v>55</v>
      </c>
      <c r="B34" s="47">
        <v>0.4</v>
      </c>
      <c r="C34" s="35">
        <v>0.51</v>
      </c>
      <c r="D34" s="41">
        <f t="shared" si="0"/>
        <v>0.78431372549019607</v>
      </c>
    </row>
    <row r="35" spans="1:4" x14ac:dyDescent="0.25">
      <c r="A35" s="47" t="s">
        <v>39</v>
      </c>
      <c r="B35" s="47">
        <v>0.48</v>
      </c>
      <c r="C35" s="35">
        <v>0.55000000000000004</v>
      </c>
      <c r="D35" s="41">
        <f t="shared" si="0"/>
        <v>0.87272727272727257</v>
      </c>
    </row>
    <row r="36" spans="1:4" x14ac:dyDescent="0.25">
      <c r="A36" s="47" t="s">
        <v>18</v>
      </c>
      <c r="B36" s="47">
        <v>0.48</v>
      </c>
      <c r="C36" s="35">
        <v>0.7</v>
      </c>
      <c r="D36" s="41">
        <f t="shared" si="0"/>
        <v>0.68571428571428572</v>
      </c>
    </row>
    <row r="39" spans="1:4" x14ac:dyDescent="0.25">
      <c r="A39" s="1" t="s">
        <v>6</v>
      </c>
      <c r="B39" s="1" t="s">
        <v>58</v>
      </c>
      <c r="C39" s="48" t="s">
        <v>85</v>
      </c>
      <c r="D39" s="48" t="s">
        <v>59</v>
      </c>
    </row>
    <row r="40" spans="1:4" x14ac:dyDescent="0.25">
      <c r="A40" s="47" t="s">
        <v>36</v>
      </c>
      <c r="B40" s="47">
        <v>0.44</v>
      </c>
      <c r="C40" s="35">
        <v>0.7</v>
      </c>
      <c r="D40" s="41">
        <f t="shared" si="0"/>
        <v>0.62857142857142867</v>
      </c>
    </row>
    <row r="41" spans="1:4" x14ac:dyDescent="0.25">
      <c r="A41" s="47" t="s">
        <v>57</v>
      </c>
      <c r="B41" s="47">
        <v>0.4</v>
      </c>
      <c r="C41" s="35">
        <v>0.51</v>
      </c>
      <c r="D41" s="41">
        <f t="shared" si="0"/>
        <v>0.78431372549019607</v>
      </c>
    </row>
    <row r="42" spans="1:4" x14ac:dyDescent="0.25">
      <c r="A42" s="47" t="s">
        <v>56</v>
      </c>
      <c r="B42" s="47">
        <v>0.4</v>
      </c>
      <c r="C42" s="35">
        <v>0.36</v>
      </c>
      <c r="D42" s="41">
        <f t="shared" si="0"/>
        <v>1.1111111111111112</v>
      </c>
    </row>
    <row r="43" spans="1:4" x14ac:dyDescent="0.25">
      <c r="A43" s="47" t="s">
        <v>55</v>
      </c>
      <c r="B43" s="47">
        <v>0.4</v>
      </c>
      <c r="C43" s="35">
        <v>0.51</v>
      </c>
      <c r="D43" s="41">
        <f t="shared" si="0"/>
        <v>0.78431372549019607</v>
      </c>
    </row>
    <row r="44" spans="1:4" x14ac:dyDescent="0.25">
      <c r="A44" s="47" t="s">
        <v>34</v>
      </c>
      <c r="B44" s="47">
        <v>0.4</v>
      </c>
      <c r="C44" s="35">
        <v>0.51</v>
      </c>
      <c r="D44" s="41">
        <f t="shared" si="0"/>
        <v>0.78431372549019607</v>
      </c>
    </row>
    <row r="45" spans="1:4" x14ac:dyDescent="0.25">
      <c r="A45" s="47" t="s">
        <v>37</v>
      </c>
      <c r="B45" s="47">
        <v>0.4</v>
      </c>
      <c r="C45" s="35">
        <v>0.51</v>
      </c>
      <c r="D45" s="41">
        <f t="shared" si="0"/>
        <v>0.78431372549019607</v>
      </c>
    </row>
    <row r="46" spans="1:4" x14ac:dyDescent="0.25">
      <c r="A46" s="47" t="s">
        <v>18</v>
      </c>
      <c r="B46" s="47">
        <v>0.48</v>
      </c>
      <c r="C46" s="35">
        <v>0.7</v>
      </c>
      <c r="D46" s="41">
        <f t="shared" si="0"/>
        <v>0.68571428571428572</v>
      </c>
    </row>
  </sheetData>
  <sortState ref="A42:B48">
    <sortCondition ref="A4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NRCS Title Page</vt:lpstr>
      <vt:lpstr>NRCS Summary</vt:lpstr>
      <vt:lpstr>NRCS 2019 2018</vt:lpstr>
      <vt:lpstr>NRCS 2017</vt:lpstr>
      <vt:lpstr>NRCS 2016</vt:lpstr>
      <vt:lpstr>NRCS 2015</vt:lpstr>
      <vt:lpstr>Load Factor Adjustment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San Joaquin Valley Agricultural Equipment Incentive Measure Appendix I</dc:title>
  <dc:subject>Remediated on 6/11/2020</dc:subject>
  <dc:creator>CARB-AQPSD-AQPB</dc:creator>
  <cp:lastModifiedBy>Hicks, Austin@ARB</cp:lastModifiedBy>
  <cp:lastPrinted>2019-09-11T22:18:36Z</cp:lastPrinted>
  <dcterms:created xsi:type="dcterms:W3CDTF">2019-09-10T15:39:17Z</dcterms:created>
  <dcterms:modified xsi:type="dcterms:W3CDTF">2020-06-12T15:38:42Z</dcterms:modified>
  <cp:contentStatus/>
</cp:coreProperties>
</file>