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075" windowHeight="8955" activeTab="0"/>
  </bookViews>
  <sheets>
    <sheet name="ReadMe" sheetId="1" r:id="rId1"/>
    <sheet name="calcualtions" sheetId="2" r:id="rId2"/>
    <sheet name="construction VIUS112608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<sst xmlns="http://schemas.openxmlformats.org/spreadsheetml/2006/main" count="62" uniqueCount="44">
  <si>
    <t>population</t>
  </si>
  <si>
    <t>Total CA registered T6</t>
  </si>
  <si>
    <t>Total CA registered T7 tractor</t>
  </si>
  <si>
    <t>Total CA registered T7 single</t>
  </si>
  <si>
    <t>Total CA registered IRP</t>
  </si>
  <si>
    <t>Percent of  diesel trucks in construction using expansion factor</t>
  </si>
  <si>
    <t>Western IRP</t>
  </si>
  <si>
    <t>T7 Tractor</t>
  </si>
  <si>
    <t>T7 Single Unit</t>
  </si>
  <si>
    <t>T6</t>
  </si>
  <si>
    <t>Analysis based on VIUS 2002</t>
  </si>
  <si>
    <t>Truck counts are scaled based on "TAB_TRUCKS"</t>
  </si>
  <si>
    <t>"Construction"  is identified in "Business" field.  Question asked was " Which of the following best describes your business in which this vehicle was most often used in 2002?"</t>
  </si>
  <si>
    <t>Nationwide</t>
  </si>
  <si>
    <t>Nationwide instate</t>
  </si>
  <si>
    <t>T7 tractor</t>
  </si>
  <si>
    <t>T7 single</t>
  </si>
  <si>
    <t>T7 CAIRP</t>
  </si>
  <si>
    <t>T6 instate</t>
  </si>
  <si>
    <t>T6 Ag</t>
  </si>
  <si>
    <t>Originally from Construction in VIUS 112608.xls</t>
  </si>
  <si>
    <t>I did the analysis because of the 76000 construction truck in TSD</t>
  </si>
  <si>
    <t>From discussion with Sherrie at that time, she used VIUS nationwide without using the expansion factor for the construction fractions</t>
  </si>
  <si>
    <t>She also include the ag trucks in the calculation</t>
  </si>
  <si>
    <t>total</t>
  </si>
  <si>
    <t>Construction</t>
  </si>
  <si>
    <t>total w/o IRP</t>
  </si>
  <si>
    <t>National instate</t>
  </si>
  <si>
    <t>T7 ag</t>
  </si>
  <si>
    <t>T7 other port</t>
  </si>
  <si>
    <t>T7 POAK</t>
  </si>
  <si>
    <t>T7 POLA</t>
  </si>
  <si>
    <t>T7 Single</t>
  </si>
  <si>
    <t>incl ag only w national %</t>
  </si>
  <si>
    <t>Total pop</t>
  </si>
  <si>
    <t>pop</t>
  </si>
  <si>
    <t>%</t>
  </si>
  <si>
    <t>Effort to match the numbers of construction vehicles in TSD</t>
  </si>
  <si>
    <t>The % analysis was done in 2008</t>
  </si>
  <si>
    <t>construction VIUS112608</t>
  </si>
  <si>
    <t>The detailed calculations are in</t>
  </si>
  <si>
    <t>calcualtions</t>
  </si>
  <si>
    <t>This worksheet includes the % of construction vehicle (based on the question "describe the business this vehicle was used for") for tractor/single/IRP</t>
  </si>
  <si>
    <t>DRAFT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</si>
</sst>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22" applyNumberFormat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15" applyNumberFormat="1" applyAlignment="1">
      <alignment/>
    </xf>
    <xf numFmtId="1" fontId="0" fillId="0" borderId="0" xfId="0" applyNumberFormat="1" applyAlignment="1">
      <alignment/>
    </xf>
    <xf numFmtId="1" fontId="3" fillId="2" borderId="0" xfId="0" applyNumberFormat="1" applyFont="1" applyFill="1" applyAlignment="1">
      <alignment/>
    </xf>
    <xf numFmtId="0" fontId="1" fillId="0" borderId="1" xfId="21" applyFont="1" applyFill="1" applyBorder="1" applyAlignment="1">
      <alignment horizontal="right" wrapText="1"/>
      <protection/>
    </xf>
    <xf numFmtId="1" fontId="1" fillId="0" borderId="1" xfId="21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4" fontId="9" fillId="0" borderId="0" xfId="22" applyNumberFormat="1" applyFont="1" applyAlignment="1">
      <alignment/>
    </xf>
    <xf numFmtId="0" fontId="6" fillId="0" borderId="0" xfId="20" applyAlignment="1" quotePrefix="1">
      <alignment/>
    </xf>
    <xf numFmtId="0" fontId="6" fillId="0" borderId="0" xfId="20" applyAlignment="1">
      <alignment/>
    </xf>
    <xf numFmtId="1" fontId="7" fillId="0" borderId="0" xfId="0" applyNumberFormat="1" applyFont="1" applyAlignment="1">
      <alignment/>
    </xf>
    <xf numFmtId="9" fontId="7" fillId="0" borderId="0" xfId="22" applyFont="1" applyAlignment="1">
      <alignment/>
    </xf>
    <xf numFmtId="0" fontId="7" fillId="2" borderId="0" xfId="0" applyFont="1" applyFill="1" applyAlignment="1">
      <alignment/>
    </xf>
    <xf numFmtId="1" fontId="7" fillId="2" borderId="0" xfId="0" applyNumberFormat="1" applyFont="1" applyFill="1" applyAlignment="1">
      <alignment/>
    </xf>
    <xf numFmtId="9" fontId="7" fillId="2" borderId="0" xfId="22" applyFont="1" applyFill="1" applyAlignment="1">
      <alignment/>
    </xf>
    <xf numFmtId="0" fontId="7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mmar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20" sqref="F20"/>
    </sheetView>
  </sheetViews>
  <sheetFormatPr defaultColWidth="9.140625" defaultRowHeight="12.75"/>
  <cols>
    <col min="3" max="3" width="11.421875" style="0" customWidth="1"/>
  </cols>
  <sheetData>
    <row r="1" ht="20.25">
      <c r="A1" s="31" t="s">
        <v>43</v>
      </c>
    </row>
    <row r="3" ht="12.75">
      <c r="A3" t="s">
        <v>37</v>
      </c>
    </row>
    <row r="5" spans="1:4" ht="12.75">
      <c r="A5" t="s">
        <v>38</v>
      </c>
      <c r="D5" s="18" t="s">
        <v>39</v>
      </c>
    </row>
    <row r="6" spans="2:4" ht="12.75">
      <c r="B6" t="s">
        <v>42</v>
      </c>
      <c r="D6" s="18"/>
    </row>
    <row r="7" ht="12.75">
      <c r="D7" s="18"/>
    </row>
    <row r="8" spans="1:4" ht="12.75">
      <c r="A8" t="s">
        <v>40</v>
      </c>
      <c r="D8" s="19" t="s">
        <v>41</v>
      </c>
    </row>
    <row r="9" ht="12.75">
      <c r="D9" s="19"/>
    </row>
    <row r="10" spans="1:6" ht="29.25" customHeight="1">
      <c r="A10" s="13">
        <v>2008</v>
      </c>
      <c r="B10" s="13" t="s">
        <v>34</v>
      </c>
      <c r="C10" s="25" t="s">
        <v>25</v>
      </c>
      <c r="D10" s="25"/>
      <c r="E10" s="26"/>
      <c r="F10" s="26"/>
    </row>
    <row r="11" spans="1:6" ht="12.75">
      <c r="A11" s="13"/>
      <c r="B11" s="13"/>
      <c r="C11" s="22" t="s">
        <v>35</v>
      </c>
      <c r="D11" s="22" t="s">
        <v>36</v>
      </c>
      <c r="E11" s="13"/>
      <c r="F11" s="13"/>
    </row>
    <row r="12" spans="1:6" ht="12.75">
      <c r="A12" s="13" t="s">
        <v>18</v>
      </c>
      <c r="B12" s="20">
        <f>calcualtions!B19</f>
        <v>198524.75429176845</v>
      </c>
      <c r="C12" s="23">
        <f>calcualtions!C19</f>
        <v>41576.88362624726</v>
      </c>
      <c r="D12" s="24">
        <f>calcualtions!D19</f>
        <v>0.20942921589084262</v>
      </c>
      <c r="E12" s="20"/>
      <c r="F12" s="21"/>
    </row>
    <row r="13" spans="1:6" ht="12.75">
      <c r="A13" s="13" t="s">
        <v>15</v>
      </c>
      <c r="B13" s="20">
        <f>calcualtions!B20</f>
        <v>63684.14963016569</v>
      </c>
      <c r="C13" s="23">
        <f>calcualtions!C20</f>
        <v>12921.643068458061</v>
      </c>
      <c r="D13" s="24">
        <f>calcualtions!D20</f>
        <v>0.20290202732545212</v>
      </c>
      <c r="E13" s="20"/>
      <c r="F13" s="21"/>
    </row>
    <row r="14" spans="1:6" ht="12.75">
      <c r="A14" s="13" t="s">
        <v>16</v>
      </c>
      <c r="B14" s="20">
        <f>calcualtions!B21</f>
        <v>43274.857924225325</v>
      </c>
      <c r="C14" s="23">
        <f>calcualtions!C21</f>
        <v>17450.670358890096</v>
      </c>
      <c r="D14" s="24">
        <f>calcualtions!D21</f>
        <v>0.4032519387919512</v>
      </c>
      <c r="E14" s="20"/>
      <c r="F14" s="21"/>
    </row>
    <row r="15" spans="1:6" ht="12.75">
      <c r="A15" s="13" t="s">
        <v>17</v>
      </c>
      <c r="B15" s="20">
        <f>calcualtions!B22</f>
        <v>60263.03006912254</v>
      </c>
      <c r="C15" s="23">
        <f>calcualtions!C22</f>
        <v>3868.510052929471</v>
      </c>
      <c r="D15" s="24">
        <f>calcualtions!D22</f>
        <v>0.064193752761722</v>
      </c>
      <c r="E15" s="20"/>
      <c r="F15" s="21"/>
    </row>
  </sheetData>
  <mergeCells count="2">
    <mergeCell ref="C10:D10"/>
    <mergeCell ref="E10:F10"/>
  </mergeCells>
  <hyperlinks>
    <hyperlink ref="D5" location="'construction VIUS112608'!A1" display="'construction VIUS112608"/>
    <hyperlink ref="D8" location="calcualtions!A1" display="calcualtion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D21" sqref="D21"/>
    </sheetView>
  </sheetViews>
  <sheetFormatPr defaultColWidth="9.140625" defaultRowHeight="12.75"/>
  <cols>
    <col min="2" max="2" width="10.8515625" style="0" customWidth="1"/>
    <col min="7" max="7" width="26.140625" style="0" customWidth="1"/>
    <col min="8" max="8" width="11.00390625" style="0" customWidth="1"/>
    <col min="9" max="9" width="13.140625" style="0" customWidth="1"/>
    <col min="10" max="10" width="9.8515625" style="0" customWidth="1"/>
    <col min="11" max="11" width="14.140625" style="0" customWidth="1"/>
    <col min="12" max="15" width="12.140625" style="0" customWidth="1"/>
  </cols>
  <sheetData>
    <row r="1" spans="3:9" ht="12.75">
      <c r="C1" t="s">
        <v>0</v>
      </c>
      <c r="H1" s="27" t="s">
        <v>33</v>
      </c>
      <c r="I1" s="27"/>
    </row>
    <row r="2" spans="1:9" ht="12.75">
      <c r="A2">
        <v>2008</v>
      </c>
      <c r="B2" t="s">
        <v>19</v>
      </c>
      <c r="C2">
        <v>9438.11922146499</v>
      </c>
      <c r="H2" t="s">
        <v>24</v>
      </c>
      <c r="I2" t="s">
        <v>25</v>
      </c>
    </row>
    <row r="3" spans="1:9" ht="12.75">
      <c r="A3">
        <v>2008</v>
      </c>
      <c r="B3" t="s">
        <v>18</v>
      </c>
      <c r="C3">
        <v>198524.75429176845</v>
      </c>
      <c r="G3" t="s">
        <v>1</v>
      </c>
      <c r="H3" s="8">
        <f>C2+C3</f>
        <v>207962.87351323344</v>
      </c>
      <c r="I3" s="8">
        <f>H3*J14</f>
        <v>41576.88362624726</v>
      </c>
    </row>
    <row r="4" spans="1:9" ht="12.75">
      <c r="A4">
        <v>2008</v>
      </c>
      <c r="B4" t="s">
        <v>28</v>
      </c>
      <c r="C4">
        <v>11998.392792234701</v>
      </c>
      <c r="G4" t="s">
        <v>2</v>
      </c>
      <c r="H4" s="8">
        <f>C10+0.4*C4</f>
        <v>68483.50674705957</v>
      </c>
      <c r="I4" s="8">
        <f>H4*H14</f>
        <v>12921.643068458061</v>
      </c>
    </row>
    <row r="5" spans="1:9" ht="12.75">
      <c r="A5">
        <v>2008</v>
      </c>
      <c r="B5" t="s">
        <v>17</v>
      </c>
      <c r="C5">
        <v>60263.03006912254</v>
      </c>
      <c r="G5" t="s">
        <v>3</v>
      </c>
      <c r="H5" s="8">
        <f>C9+C4*0.6</f>
        <v>50473.893599566145</v>
      </c>
      <c r="I5" s="8">
        <f>H5*I14</f>
        <v>17450.670358890096</v>
      </c>
    </row>
    <row r="6" spans="1:9" ht="12.75">
      <c r="A6">
        <v>2008</v>
      </c>
      <c r="B6" t="s">
        <v>29</v>
      </c>
      <c r="C6">
        <v>1512.7618747031945</v>
      </c>
      <c r="G6" t="s">
        <v>4</v>
      </c>
      <c r="H6" s="8">
        <f>C5</f>
        <v>60263.03006912254</v>
      </c>
      <c r="I6" s="8">
        <f>H6*H15</f>
        <v>3868.510052929471</v>
      </c>
    </row>
    <row r="7" spans="1:3" ht="12.75">
      <c r="A7">
        <v>2008</v>
      </c>
      <c r="B7" t="s">
        <v>30</v>
      </c>
      <c r="C7">
        <v>3031.843365406676</v>
      </c>
    </row>
    <row r="8" spans="1:9" ht="12.75">
      <c r="A8">
        <v>2008</v>
      </c>
      <c r="B8" t="s">
        <v>31</v>
      </c>
      <c r="C8">
        <v>17105.30949246574</v>
      </c>
      <c r="H8" t="s">
        <v>24</v>
      </c>
      <c r="I8" s="14">
        <f>SUM(I3:I6)</f>
        <v>75817.70710652489</v>
      </c>
    </row>
    <row r="9" spans="1:9" ht="12.75">
      <c r="A9">
        <v>2008</v>
      </c>
      <c r="B9" t="s">
        <v>32</v>
      </c>
      <c r="C9">
        <v>43274.857924225325</v>
      </c>
      <c r="H9" t="s">
        <v>26</v>
      </c>
      <c r="I9" s="8">
        <f>SUM(I3:I5)</f>
        <v>71949.19705359542</v>
      </c>
    </row>
    <row r="10" spans="1:3" ht="12.75">
      <c r="A10">
        <v>2008</v>
      </c>
      <c r="B10" t="s">
        <v>15</v>
      </c>
      <c r="C10">
        <v>63684.14963016569</v>
      </c>
    </row>
    <row r="12" ht="12.75">
      <c r="G12" s="1" t="s">
        <v>5</v>
      </c>
    </row>
    <row r="13" spans="7:10" ht="12.75">
      <c r="G13" s="1"/>
      <c r="H13" t="s">
        <v>7</v>
      </c>
      <c r="I13" t="s">
        <v>8</v>
      </c>
      <c r="J13" s="3" t="s">
        <v>9</v>
      </c>
    </row>
    <row r="14" spans="7:10" ht="12.75">
      <c r="G14" s="30" t="s">
        <v>27</v>
      </c>
      <c r="H14" s="2">
        <f>'construction VIUS112608'!B15</f>
        <v>0.18868255558500396</v>
      </c>
      <c r="I14" s="2">
        <f>'construction VIUS112608'!C15</f>
        <v>0.34573656031640276</v>
      </c>
      <c r="J14" s="2">
        <f>'construction VIUS112608'!D15</f>
        <v>0.19992454866518072</v>
      </c>
    </row>
    <row r="15" spans="7:10" ht="12.75">
      <c r="G15" t="s">
        <v>6</v>
      </c>
      <c r="H15" s="2">
        <f>'construction VIUS112608'!B16</f>
        <v>0.064193752761722</v>
      </c>
      <c r="I15" s="2"/>
      <c r="J15" s="2"/>
    </row>
    <row r="16" spans="8:14" ht="12.75">
      <c r="H16" s="2"/>
      <c r="I16" s="2"/>
      <c r="J16" s="2"/>
      <c r="L16" s="2"/>
      <c r="M16" s="2"/>
      <c r="N16" s="2"/>
    </row>
    <row r="17" spans="1:6" ht="35.25" customHeight="1">
      <c r="A17" s="15"/>
      <c r="B17" s="15" t="s">
        <v>34</v>
      </c>
      <c r="C17" s="28" t="s">
        <v>25</v>
      </c>
      <c r="D17" s="28"/>
      <c r="E17" s="28"/>
      <c r="F17" s="28"/>
    </row>
    <row r="18" spans="1:6" ht="16.5" customHeight="1">
      <c r="A18" s="15"/>
      <c r="B18" s="15"/>
      <c r="C18" s="15" t="s">
        <v>35</v>
      </c>
      <c r="D18" s="15" t="s">
        <v>36</v>
      </c>
      <c r="E18" s="15"/>
      <c r="F18" s="15"/>
    </row>
    <row r="19" spans="1:6" ht="12.75">
      <c r="A19" s="15" t="s">
        <v>18</v>
      </c>
      <c r="B19" s="16">
        <f>C3</f>
        <v>198524.75429176845</v>
      </c>
      <c r="C19" s="16">
        <f>I3</f>
        <v>41576.88362624726</v>
      </c>
      <c r="D19" s="17">
        <f>C19/B19</f>
        <v>0.20942921589084262</v>
      </c>
      <c r="E19" s="16"/>
      <c r="F19" s="17"/>
    </row>
    <row r="20" spans="1:6" ht="12.75">
      <c r="A20" s="15" t="s">
        <v>15</v>
      </c>
      <c r="B20" s="16">
        <f>C10</f>
        <v>63684.14963016569</v>
      </c>
      <c r="C20" s="16">
        <f>I4</f>
        <v>12921.643068458061</v>
      </c>
      <c r="D20" s="17">
        <f>C20/B20</f>
        <v>0.20290202732545212</v>
      </c>
      <c r="E20" s="16"/>
      <c r="F20" s="17"/>
    </row>
    <row r="21" spans="1:6" ht="12.75">
      <c r="A21" s="15" t="s">
        <v>16</v>
      </c>
      <c r="B21" s="16">
        <f>C9</f>
        <v>43274.857924225325</v>
      </c>
      <c r="C21" s="16">
        <f>I5</f>
        <v>17450.670358890096</v>
      </c>
      <c r="D21" s="17">
        <f>C21/B21</f>
        <v>0.4032519387919512</v>
      </c>
      <c r="E21" s="16"/>
      <c r="F21" s="17"/>
    </row>
    <row r="22" spans="1:6" ht="12.75">
      <c r="A22" s="15" t="s">
        <v>17</v>
      </c>
      <c r="B22" s="16">
        <f>C5</f>
        <v>60263.03006912254</v>
      </c>
      <c r="C22" s="16">
        <f>I6</f>
        <v>3868.510052929471</v>
      </c>
      <c r="D22" s="17">
        <f>C22/B22</f>
        <v>0.064193752761722</v>
      </c>
      <c r="E22" s="15"/>
      <c r="F22" s="17"/>
    </row>
  </sheetData>
  <mergeCells count="3">
    <mergeCell ref="H1:I1"/>
    <mergeCell ref="C17:D17"/>
    <mergeCell ref="E17:F1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1"/>
  <sheetViews>
    <sheetView workbookViewId="0" topLeftCell="A8">
      <selection activeCell="B20" sqref="B20"/>
    </sheetView>
  </sheetViews>
  <sheetFormatPr defaultColWidth="9.140625" defaultRowHeight="12.75"/>
  <cols>
    <col min="1" max="1" width="21.7109375" style="0" customWidth="1"/>
    <col min="2" max="2" width="11.00390625" style="0" customWidth="1"/>
    <col min="3" max="3" width="13.140625" style="0" customWidth="1"/>
    <col min="4" max="5" width="11.00390625" style="0" customWidth="1"/>
    <col min="6" max="6" width="18.140625" style="0" customWidth="1"/>
    <col min="7" max="7" width="12.57421875" style="0" customWidth="1"/>
    <col min="8" max="8" width="13.57421875" style="0" customWidth="1"/>
  </cols>
  <sheetData>
    <row r="1" ht="12.75">
      <c r="A1" s="12" t="s">
        <v>20</v>
      </c>
    </row>
    <row r="2" ht="12.75">
      <c r="A2" s="12" t="s">
        <v>21</v>
      </c>
    </row>
    <row r="3" ht="12.75">
      <c r="A3" t="s">
        <v>22</v>
      </c>
    </row>
    <row r="4" ht="12.75">
      <c r="B4" s="12" t="s">
        <v>23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2" spans="1:6" ht="12.75">
      <c r="A12" s="1" t="s">
        <v>5</v>
      </c>
      <c r="F12" s="1"/>
    </row>
    <row r="13" spans="2:9" ht="12.75">
      <c r="B13" t="s">
        <v>7</v>
      </c>
      <c r="C13" t="s">
        <v>8</v>
      </c>
      <c r="D13" s="3" t="s">
        <v>9</v>
      </c>
      <c r="I13" s="3"/>
    </row>
    <row r="14" spans="1:9" ht="12.75">
      <c r="A14" t="s">
        <v>13</v>
      </c>
      <c r="B14" s="29">
        <v>0.183425980603988</v>
      </c>
      <c r="C14" s="29"/>
      <c r="D14" s="3"/>
      <c r="G14" s="29"/>
      <c r="H14" s="29"/>
      <c r="I14" s="4"/>
    </row>
    <row r="15" spans="1:9" ht="12.75">
      <c r="A15" t="s">
        <v>14</v>
      </c>
      <c r="B15" s="5">
        <v>0.18868255558500396</v>
      </c>
      <c r="C15" s="5">
        <v>0.34573656031640276</v>
      </c>
      <c r="D15" s="5">
        <v>0.19992454866518072</v>
      </c>
      <c r="G15" s="5"/>
      <c r="H15" s="5"/>
      <c r="I15" s="5"/>
    </row>
    <row r="16" spans="1:9" ht="12.75">
      <c r="A16" t="s">
        <v>6</v>
      </c>
      <c r="B16" s="2">
        <v>0.064193752761722</v>
      </c>
      <c r="C16" s="2"/>
      <c r="D16" s="2"/>
      <c r="G16" s="5"/>
      <c r="H16" s="5"/>
      <c r="I16" s="5"/>
    </row>
    <row r="17" ht="12" customHeight="1"/>
    <row r="19" ht="12.75">
      <c r="D19" s="3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7" ht="12.75">
      <c r="A27" s="1"/>
    </row>
    <row r="28" spans="2:5" ht="12.75">
      <c r="B28" s="27"/>
      <c r="C28" s="27"/>
      <c r="D28" s="27"/>
      <c r="E28" s="27"/>
    </row>
    <row r="29" spans="2:7" ht="12.75">
      <c r="B29" s="3"/>
      <c r="C29" s="3"/>
      <c r="D29" s="3"/>
      <c r="E29" s="3"/>
      <c r="G29" s="3"/>
    </row>
    <row r="30" spans="2:5" ht="12.75">
      <c r="B30" s="6"/>
      <c r="C30" s="6"/>
      <c r="D30" s="7"/>
      <c r="E30" s="7"/>
    </row>
    <row r="31" spans="2:5" ht="12.75">
      <c r="B31" s="6"/>
      <c r="C31" s="6"/>
      <c r="D31" s="7"/>
      <c r="E31" s="7"/>
    </row>
    <row r="38" spans="3:9" ht="12.75">
      <c r="C38" s="8"/>
      <c r="D38" s="8"/>
      <c r="H38" s="8"/>
      <c r="I38" s="8"/>
    </row>
    <row r="39" spans="3:9" ht="12.75">
      <c r="C39" s="8"/>
      <c r="D39" s="8"/>
      <c r="H39" s="8"/>
      <c r="I39" s="8"/>
    </row>
    <row r="40" spans="3:9" ht="12.75">
      <c r="C40" s="8"/>
      <c r="D40" s="8"/>
      <c r="H40" s="8"/>
      <c r="I40" s="8"/>
    </row>
    <row r="41" spans="3:9" ht="12.75">
      <c r="C41" s="8"/>
      <c r="D41" s="8"/>
      <c r="G41" s="8"/>
      <c r="H41" s="8"/>
      <c r="I41" s="8"/>
    </row>
    <row r="42" spans="3:9" ht="12.75">
      <c r="C42" s="9"/>
      <c r="D42" s="9"/>
      <c r="H42" s="8"/>
      <c r="I42" s="8"/>
    </row>
    <row r="43" spans="7:9" ht="12.75">
      <c r="G43" s="8"/>
      <c r="H43" s="8"/>
      <c r="I43" s="8"/>
    </row>
    <row r="44" spans="8:9" ht="12.75">
      <c r="H44" s="9"/>
      <c r="I44" s="9"/>
    </row>
    <row r="47" spans="2:4" ht="12.75">
      <c r="B47" s="10"/>
      <c r="C47" s="8"/>
      <c r="D47" s="8"/>
    </row>
    <row r="48" spans="2:4" ht="12.75">
      <c r="B48" s="11"/>
      <c r="C48" s="8"/>
      <c r="D48" s="8"/>
    </row>
    <row r="49" spans="2:4" ht="12.75">
      <c r="B49" s="11"/>
      <c r="C49" s="8"/>
      <c r="D49" s="8"/>
    </row>
    <row r="50" spans="2:4" ht="12.75">
      <c r="B50" s="8"/>
      <c r="C50" s="8"/>
      <c r="D50" s="8"/>
    </row>
    <row r="51" spans="3:4" ht="12.75">
      <c r="C51" s="9"/>
      <c r="D51" s="9"/>
    </row>
  </sheetData>
  <mergeCells count="4">
    <mergeCell ref="B28:C28"/>
    <mergeCell ref="D28:E28"/>
    <mergeCell ref="B14:C14"/>
    <mergeCell ref="G14:H14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Air Resources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Kathy</cp:lastModifiedBy>
  <dcterms:created xsi:type="dcterms:W3CDTF">2010-01-26T22:07:22Z</dcterms:created>
  <dcterms:modified xsi:type="dcterms:W3CDTF">2010-10-10T20:43:35Z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