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C and RV Model Development\RV\redsticker 1085\"/>
    </mc:Choice>
  </mc:AlternateContent>
  <bookViews>
    <workbookView xWindow="0" yWindow="0" windowWidth="28800" windowHeight="12300" activeTab="2"/>
  </bookViews>
  <sheets>
    <sheet name="Readme" sheetId="6" r:id="rId1"/>
    <sheet name="Worksheet1. Data" sheetId="1" r:id="rId2"/>
    <sheet name="Worksheet2. Correction Summary" sheetId="2" r:id="rId3"/>
    <sheet name="Chart1-comparison of tests" sheetId="3" r:id="rId4"/>
    <sheet name="Chart2-20 day diurnal tes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E12" i="2" l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22" i="2" l="1"/>
  <c r="H23" i="2"/>
  <c r="H24" i="2"/>
  <c r="H25" i="2"/>
  <c r="H26" i="2"/>
  <c r="H27" i="2"/>
  <c r="H21" i="2"/>
  <c r="C12" i="2" l="1"/>
  <c r="H59" i="1"/>
  <c r="H62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64" i="1"/>
  <c r="H64" i="1" l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8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4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88" i="1"/>
  <c r="K87" i="1"/>
  <c r="K86" i="1"/>
  <c r="K85" i="1"/>
  <c r="K84" i="1"/>
  <c r="K83" i="1"/>
  <c r="K82" i="1"/>
  <c r="D12" i="2"/>
  <c r="I81" i="1" l="1"/>
  <c r="J81" i="1" s="1"/>
  <c r="K57" i="1" l="1"/>
  <c r="K58" i="1"/>
  <c r="K56" i="1"/>
  <c r="I55" i="1" l="1"/>
  <c r="J55" i="1" s="1"/>
  <c r="H120" i="1"/>
  <c r="H119" i="1"/>
  <c r="H118" i="1"/>
  <c r="H117" i="1"/>
  <c r="H116" i="1"/>
  <c r="H115" i="1"/>
  <c r="H114" i="1"/>
  <c r="H113" i="1"/>
  <c r="H112" i="1"/>
  <c r="H111" i="1"/>
  <c r="H110" i="1"/>
  <c r="H54" i="1"/>
  <c r="H53" i="1"/>
  <c r="H52" i="1"/>
  <c r="H51" i="1"/>
  <c r="H50" i="1"/>
  <c r="H49" i="1"/>
  <c r="I29" i="1" l="1"/>
  <c r="J29" i="1" s="1"/>
  <c r="I107" i="1"/>
  <c r="J107" i="1" s="1"/>
  <c r="H4" i="1" l="1"/>
  <c r="H5" i="1"/>
  <c r="H6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" i="1"/>
  <c r="I3" i="1" l="1"/>
  <c r="J3" i="1" s="1"/>
</calcChain>
</file>

<file path=xl/sharedStrings.xml><?xml version="1.0" encoding="utf-8"?>
<sst xmlns="http://schemas.openxmlformats.org/spreadsheetml/2006/main" count="94" uniqueCount="43">
  <si>
    <t>Test</t>
  </si>
  <si>
    <t>Day</t>
  </si>
  <si>
    <t>Average (26 days)</t>
  </si>
  <si>
    <t>Yes</t>
  </si>
  <si>
    <t>No</t>
  </si>
  <si>
    <t>2014 Suzuki DRZ400S</t>
  </si>
  <si>
    <t>Shutoff Valve</t>
  </si>
  <si>
    <t>Off</t>
  </si>
  <si>
    <t>On</t>
  </si>
  <si>
    <t>Correction
 Factor</t>
  </si>
  <si>
    <t>Evaporative 
Emission Controls</t>
  </si>
  <si>
    <t>2007 Honda CFR450X7</t>
  </si>
  <si>
    <t>Diurnal
(g/day)</t>
  </si>
  <si>
    <t>Trendline Approximation
Diurnal (g/day)</t>
  </si>
  <si>
    <t>Fuel Line is Open</t>
  </si>
  <si>
    <t>Fuel Line is Closed</t>
  </si>
  <si>
    <t>Test Sample</t>
  </si>
  <si>
    <t>Equipment</t>
  </si>
  <si>
    <t>Fuel line is closed</t>
  </si>
  <si>
    <t>Fuel line is open</t>
  </si>
  <si>
    <t>Condition</t>
  </si>
  <si>
    <t>Uncontrol 
(Vehicle with no carbon canister)</t>
  </si>
  <si>
    <t>Control 
(with carbon canister)</t>
  </si>
  <si>
    <t>Temp Profile</t>
  </si>
  <si>
    <t>72-96</t>
  </si>
  <si>
    <t>Honda CRF450X</t>
  </si>
  <si>
    <t>Yamaha TTR125</t>
  </si>
  <si>
    <t>Fuel Tank Gal</t>
  </si>
  <si>
    <t>65-105</t>
  </si>
  <si>
    <t>Active Storage Correction Factor</t>
  </si>
  <si>
    <t>Fuel Line Correction Factor</t>
  </si>
  <si>
    <t>Composite Fuel Line Correction Factor</t>
  </si>
  <si>
    <t>Plot of uncontrol multiple day diurnal with fuel line open and fuel line closed</t>
  </si>
  <si>
    <t xml:space="preserve">5 test of carbureted OHMC with fuel line open/fuel line closed/controlled </t>
  </si>
  <si>
    <t>Correction factor calculations</t>
  </si>
  <si>
    <t>Worksheet1.  Data</t>
  </si>
  <si>
    <t>Worksheet2.  Correction Summary</t>
  </si>
  <si>
    <t>Chart 2 - 20 day diurnal test</t>
  </si>
  <si>
    <t>Test of carbureted OHMC for 20 day diurnal</t>
  </si>
  <si>
    <t>Chart 1 - comparison of tests</t>
  </si>
  <si>
    <t>72-96F</t>
  </si>
  <si>
    <t>Day 1 Diurnal (g/day)</t>
  </si>
  <si>
    <t>Average 
(26 days Diurnal), g/day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</si>
</sst>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2" fontId="0" fillId="0" borderId="3" xfId="0" applyNumberForma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6913604549431323E-2"/>
                  <c:y val="-0.238086541265675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'Worksheet1. Data'!$E$3:$E$5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'Worksheet1. Data'!$F$3:$F$5</c:f>
              <c:numCache>
                <c:formatCode>General</c:formatCode>
                <c:ptCount val="3"/>
                <c:pt idx="0">
                  <c:v>10.6</c:v>
                </c:pt>
                <c:pt idx="1">
                  <c:v>6.2</c:v>
                </c:pt>
                <c:pt idx="2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46-4840-AAC2-45DD2546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513327"/>
        <c:axId val="1785513743"/>
      </c:scatterChart>
      <c:valAx>
        <c:axId val="178551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13743"/>
        <c:crosses val="autoZero"/>
        <c:crossBetween val="midCat"/>
      </c:valAx>
      <c:valAx>
        <c:axId val="178551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Diurnal (g/day)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13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9168853893263343E-3"/>
                  <c:y val="-0.269556722076407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'Worksheet1. Data'!$E$107:$E$110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14</c:v>
                </c:pt>
              </c:numCache>
            </c:numRef>
          </c:xVal>
          <c:yVal>
            <c:numRef>
              <c:f>'Worksheet1. Data'!$F$107:$F$110</c:f>
              <c:numCache>
                <c:formatCode>0.00</c:formatCode>
                <c:ptCount val="4"/>
                <c:pt idx="0">
                  <c:v>0.92800000000000005</c:v>
                </c:pt>
                <c:pt idx="1">
                  <c:v>0.95099999999999996</c:v>
                </c:pt>
                <c:pt idx="2">
                  <c:v>0.93600000000000005</c:v>
                </c:pt>
                <c:pt idx="3">
                  <c:v>0.621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B2-491C-A90E-DFFFC7537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02127"/>
        <c:axId val="407602959"/>
      </c:scatterChart>
      <c:valAx>
        <c:axId val="40760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02959"/>
        <c:crosses val="autoZero"/>
        <c:crossBetween val="midCat"/>
      </c:valAx>
      <c:valAx>
        <c:axId val="40760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Diurnal (g/day)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02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OHMC</a:t>
            </a:r>
            <a:r>
              <a:rPr lang="en-US" sz="1800" baseline="0"/>
              <a:t> Uncontrol Diurnal Test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El Monte-Fuel Line is Closed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'Worksheet1. Data'!$E$29:$E$48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'Worksheet1. Data'!$F$29:$F$48</c:f>
              <c:numCache>
                <c:formatCode>0.00</c:formatCode>
                <c:ptCount val="20"/>
                <c:pt idx="0">
                  <c:v>10.318938579003897</c:v>
                </c:pt>
                <c:pt idx="1">
                  <c:v>8.7069537504289727</c:v>
                </c:pt>
                <c:pt idx="2">
                  <c:v>7.9891594620110098</c:v>
                </c:pt>
                <c:pt idx="3">
                  <c:v>7.4360630660573461</c:v>
                </c:pt>
                <c:pt idx="4">
                  <c:v>6.222319032145168</c:v>
                </c:pt>
                <c:pt idx="5">
                  <c:v>6.4306896390162027</c:v>
                </c:pt>
                <c:pt idx="6">
                  <c:v>6.0695787941213952</c:v>
                </c:pt>
                <c:pt idx="7">
                  <c:v>5.6347954134042713</c:v>
                </c:pt>
                <c:pt idx="8">
                  <c:v>5.4435485174452278</c:v>
                </c:pt>
                <c:pt idx="9">
                  <c:v>5.1395490744460801</c:v>
                </c:pt>
                <c:pt idx="10">
                  <c:v>4.9825839903212286</c:v>
                </c:pt>
                <c:pt idx="11">
                  <c:v>5.1748336586531849</c:v>
                </c:pt>
                <c:pt idx="12">
                  <c:v>4.7926021616671903</c:v>
                </c:pt>
                <c:pt idx="13">
                  <c:v>4.9203123063327325</c:v>
                </c:pt>
                <c:pt idx="14">
                  <c:v>4.673707776555676</c:v>
                </c:pt>
                <c:pt idx="15">
                  <c:v>4.6795421613682207</c:v>
                </c:pt>
                <c:pt idx="16">
                  <c:v>4.6488587929238463</c:v>
                </c:pt>
                <c:pt idx="17">
                  <c:v>4.4081324666534787</c:v>
                </c:pt>
                <c:pt idx="18">
                  <c:v>4.4647029491314525</c:v>
                </c:pt>
                <c:pt idx="19">
                  <c:v>4.2532836583850155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DB-4B85-ACD9-87A5876FA764}"/>
            </c:ext>
          </c:extLst>
        </c:ser>
        <c:ser>
          <c:idx val="1"/>
          <c:order val="1"/>
          <c:tx>
            <c:v>MLD-Fuel Line is Open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'Worksheet1. Data'!$G$55:$G$61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'Worksheet1. Data'!$H$55:$H$61</c:f>
              <c:numCache>
                <c:formatCode>0.00</c:formatCode>
                <c:ptCount val="7"/>
                <c:pt idx="0">
                  <c:v>14.087</c:v>
                </c:pt>
                <c:pt idx="1">
                  <c:v>11.771000000000001</c:v>
                </c:pt>
                <c:pt idx="2">
                  <c:v>10.28</c:v>
                </c:pt>
                <c:pt idx="3">
                  <c:v>9.2029999999999994</c:v>
                </c:pt>
                <c:pt idx="4">
                  <c:v>8.6509953073452497</c:v>
                </c:pt>
                <c:pt idx="5">
                  <c:v>8.161999999999999</c:v>
                </c:pt>
                <c:pt idx="6">
                  <c:v>7.9130000000000003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DB-4B85-ACD9-87A5876FA764}"/>
            </c:ext>
          </c:extLst>
        </c:ser>
        <c:ser>
          <c:idx val="2"/>
          <c:order val="2"/>
          <c:tx>
            <c:v>MLD-Fuel Line is Closed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'Worksheet1. Data'!$G$81:$G$87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'Worksheet1. Data'!$H$81:$H$87</c:f>
              <c:numCache>
                <c:formatCode>0.00</c:formatCode>
                <c:ptCount val="7"/>
                <c:pt idx="0">
                  <c:v>11.258000000000001</c:v>
                </c:pt>
                <c:pt idx="1">
                  <c:v>8.581999999999999</c:v>
                </c:pt>
                <c:pt idx="2">
                  <c:v>7.3870000000000005</c:v>
                </c:pt>
                <c:pt idx="3">
                  <c:v>6.8680000000000003</c:v>
                </c:pt>
                <c:pt idx="4">
                  <c:v>6.58</c:v>
                </c:pt>
                <c:pt idx="5">
                  <c:v>6.3</c:v>
                </c:pt>
                <c:pt idx="6">
                  <c:v>6.141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DB-4B85-ACD9-87A5876FA764}"/>
            </c:ext>
          </c:extLst>
        </c:ser>
        <c:ser>
          <c:idx val="3"/>
          <c:order val="3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'Worksheet1. Data'!$G$61:$G$80</c:f>
              <c:numCache>
                <c:formatCode>General</c:formatCod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xVal>
          <c:yVal>
            <c:numRef>
              <c:f>'Worksheet1. Data'!$H$61:$H$80</c:f>
              <c:numCache>
                <c:formatCode>0.00</c:formatCode>
                <c:ptCount val="20"/>
                <c:pt idx="0">
                  <c:v>7.9130000000000003</c:v>
                </c:pt>
                <c:pt idx="1">
                  <c:v>7.714958098500122</c:v>
                </c:pt>
                <c:pt idx="2">
                  <c:v>7.4690000000000003</c:v>
                </c:pt>
                <c:pt idx="3">
                  <c:v>7.3472703567652315</c:v>
                </c:pt>
                <c:pt idx="4">
                  <c:v>7.2483879785971634</c:v>
                </c:pt>
                <c:pt idx="5">
                  <c:v>7.1665976314378428</c:v>
                </c:pt>
                <c:pt idx="6">
                  <c:v>7.0979088364149723</c:v>
                </c:pt>
                <c:pt idx="7">
                  <c:v>7.0394714070362925</c:v>
                </c:pt>
                <c:pt idx="8">
                  <c:v>6.9891976533288824</c:v>
                </c:pt>
                <c:pt idx="9">
                  <c:v>6.9455248905138145</c:v>
                </c:pt>
                <c:pt idx="10">
                  <c:v>6.9072611650692251</c:v>
                </c:pt>
                <c:pt idx="11">
                  <c:v>6.8734821474079233</c:v>
                </c:pt>
                <c:pt idx="12">
                  <c:v>6.8434604844136135</c:v>
                </c:pt>
                <c:pt idx="13">
                  <c:v>6.8166163176171333</c:v>
                </c:pt>
                <c:pt idx="14">
                  <c:v>6.7924819420138798</c:v>
                </c:pt>
                <c:pt idx="15">
                  <c:v>6.7706761190258264</c:v>
                </c:pt>
                <c:pt idx="16">
                  <c:v>6.7508851099101781</c:v>
                </c:pt>
                <c:pt idx="17">
                  <c:v>6.7328484701637485</c:v>
                </c:pt>
                <c:pt idx="18">
                  <c:v>6.7163482708507649</c:v>
                </c:pt>
                <c:pt idx="19">
                  <c:v>6.7012008226068964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DB-4B85-ACD9-87A5876FA764}"/>
            </c:ext>
          </c:extLst>
        </c:ser>
        <c:ser>
          <c:idx val="4"/>
          <c:order val="4"/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'Worksheet1. Data'!$G$87:$G$106</c:f>
              <c:numCache>
                <c:formatCode>General</c:formatCod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xVal>
          <c:yVal>
            <c:numRef>
              <c:f>'Worksheet1. Data'!$H$87:$H$106</c:f>
              <c:numCache>
                <c:formatCode>0.00</c:formatCode>
                <c:ptCount val="20"/>
                <c:pt idx="0">
                  <c:v>6.141</c:v>
                </c:pt>
                <c:pt idx="1">
                  <c:v>5.8250695170027917</c:v>
                </c:pt>
                <c:pt idx="2">
                  <c:v>5.6473928447433996</c:v>
                </c:pt>
                <c:pt idx="3">
                  <c:v>5.4930528718836413</c:v>
                </c:pt>
                <c:pt idx="4">
                  <c:v>5.3570722420264714</c:v>
                </c:pt>
                <c:pt idx="5">
                  <c:v>5.2358730921546446</c:v>
                </c:pt>
                <c:pt idx="6">
                  <c:v>5.1268035641825325</c:v>
                </c:pt>
                <c:pt idx="7">
                  <c:v>5.0278476070230775</c:v>
                </c:pt>
                <c:pt idx="8">
                  <c:v>4.937439397371671</c:v>
                </c:pt>
                <c:pt idx="9">
                  <c:v>4.8543403639196763</c:v>
                </c:pt>
                <c:pt idx="10">
                  <c:v>4.7775551922570267</c:v>
                </c:pt>
                <c:pt idx="11">
                  <c:v>4.7062729392549345</c:v>
                </c:pt>
                <c:pt idx="12">
                  <c:v>4.6398248030918925</c:v>
                </c:pt>
                <c:pt idx="13">
                  <c:v>4.577653227879388</c:v>
                </c:pt>
                <c:pt idx="14">
                  <c:v>4.5192888977935324</c:v>
                </c:pt>
                <c:pt idx="15">
                  <c:v>4.4643333338763851</c:v>
                </c:pt>
                <c:pt idx="16">
                  <c:v>4.4124455414506816</c:v>
                </c:pt>
                <c:pt idx="17">
                  <c:v>4.3633316336257275</c:v>
                </c:pt>
                <c:pt idx="18">
                  <c:v>4.3167366735270232</c:v>
                </c:pt>
                <c:pt idx="19">
                  <c:v>4.2724381926868258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DB-4B85-ACD9-87A5876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585615"/>
        <c:axId val="808591855"/>
      </c:scatterChart>
      <c:valAx>
        <c:axId val="808585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91855"/>
        <c:crosses val="autoZero"/>
        <c:crossBetween val="midCat"/>
      </c:valAx>
      <c:valAx>
        <c:axId val="808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Diurnal, g/day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856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84043350815582"/>
          <c:y val="0.23583090686336178"/>
          <c:w val="0.21189582073148622"/>
          <c:h val="0.20399768027029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.  Carbureted</a:t>
            </a:r>
            <a:r>
              <a:rPr lang="en-US" baseline="0"/>
              <a:t> Vehicle Multiple Day Diurnal Test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'Worksheet1. Data'!$E$29:$E$48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'Worksheet1. Data'!$F$29:$F$48</c:f>
              <c:numCache>
                <c:formatCode>0.00</c:formatCode>
                <c:ptCount val="20"/>
                <c:pt idx="0">
                  <c:v>10.318938579003897</c:v>
                </c:pt>
                <c:pt idx="1">
                  <c:v>8.7069537504289727</c:v>
                </c:pt>
                <c:pt idx="2">
                  <c:v>7.9891594620110098</c:v>
                </c:pt>
                <c:pt idx="3">
                  <c:v>7.4360630660573461</c:v>
                </c:pt>
                <c:pt idx="4">
                  <c:v>6.222319032145168</c:v>
                </c:pt>
                <c:pt idx="5">
                  <c:v>6.4306896390162027</c:v>
                </c:pt>
                <c:pt idx="6">
                  <c:v>6.0695787941213952</c:v>
                </c:pt>
                <c:pt idx="7">
                  <c:v>5.6347954134042713</c:v>
                </c:pt>
                <c:pt idx="8">
                  <c:v>5.4435485174452278</c:v>
                </c:pt>
                <c:pt idx="9">
                  <c:v>5.1395490744460801</c:v>
                </c:pt>
                <c:pt idx="10">
                  <c:v>4.9825839903212286</c:v>
                </c:pt>
                <c:pt idx="11">
                  <c:v>5.1748336586531849</c:v>
                </c:pt>
                <c:pt idx="12">
                  <c:v>4.7926021616671903</c:v>
                </c:pt>
                <c:pt idx="13">
                  <c:v>4.9203123063327325</c:v>
                </c:pt>
                <c:pt idx="14">
                  <c:v>4.673707776555676</c:v>
                </c:pt>
                <c:pt idx="15">
                  <c:v>4.6795421613682207</c:v>
                </c:pt>
                <c:pt idx="16">
                  <c:v>4.6488587929238463</c:v>
                </c:pt>
                <c:pt idx="17">
                  <c:v>4.4081324666534787</c:v>
                </c:pt>
                <c:pt idx="18">
                  <c:v>4.4647029491314525</c:v>
                </c:pt>
                <c:pt idx="19">
                  <c:v>4.2532836583850155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C4-43CD-B904-A5111131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29407"/>
        <c:axId val="1388689584"/>
      </c:scatterChart>
      <c:valAx>
        <c:axId val="1462229407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689584"/>
        <c:crosses val="autoZero"/>
        <c:crossBetween val="midCat"/>
      </c:valAx>
      <c:valAx>
        <c:axId val="138868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Diurnal, g/day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229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1</xdr:row>
      <xdr:rowOff>552450</xdr:rowOff>
    </xdr:from>
    <xdr:to>
      <xdr:col>19</xdr:col>
      <xdr:colOff>85725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</xdr:colOff>
      <xdr:row>106</xdr:row>
      <xdr:rowOff>9525</xdr:rowOff>
    </xdr:from>
    <xdr:to>
      <xdr:col>17</xdr:col>
      <xdr:colOff>61912</xdr:colOff>
      <xdr:row>120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6" sqref="C16"/>
    </sheetView>
  </sheetViews>
  <sheetFormatPr defaultRowHeight="15" x14ac:dyDescent="0.25"/>
  <cols>
    <col min="1" max="1" width="3.5703125" customWidth="1"/>
  </cols>
  <sheetData>
    <row r="2" spans="1:3" x14ac:dyDescent="0.25">
      <c r="A2">
        <v>1</v>
      </c>
      <c r="B2" t="s">
        <v>35</v>
      </c>
    </row>
    <row r="3" spans="1:3" x14ac:dyDescent="0.25">
      <c r="C3" t="s">
        <v>33</v>
      </c>
    </row>
    <row r="5" spans="1:3" x14ac:dyDescent="0.25">
      <c r="A5">
        <v>2</v>
      </c>
      <c r="B5" t="s">
        <v>36</v>
      </c>
    </row>
    <row r="6" spans="1:3" x14ac:dyDescent="0.25">
      <c r="C6" t="s">
        <v>34</v>
      </c>
    </row>
    <row r="8" spans="1:3" x14ac:dyDescent="0.25">
      <c r="A8">
        <v>3</v>
      </c>
      <c r="B8" t="s">
        <v>39</v>
      </c>
    </row>
    <row r="9" spans="1:3" x14ac:dyDescent="0.25">
      <c r="C9" t="s">
        <v>32</v>
      </c>
    </row>
    <row r="11" spans="1:3" x14ac:dyDescent="0.25">
      <c r="A11">
        <v>4</v>
      </c>
      <c r="B11" t="s">
        <v>37</v>
      </c>
    </row>
    <row r="12" spans="1:3" x14ac:dyDescent="0.25">
      <c r="C1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2"/>
  <sheetViews>
    <sheetView topLeftCell="A25" workbookViewId="0">
      <selection activeCell="L123" sqref="L123"/>
    </sheetView>
  </sheetViews>
  <sheetFormatPr defaultRowHeight="15" x14ac:dyDescent="0.25"/>
  <cols>
    <col min="1" max="1" width="12.28515625" style="1" customWidth="1"/>
    <col min="2" max="2" width="21" customWidth="1"/>
    <col min="3" max="3" width="17.42578125" style="1" customWidth="1"/>
    <col min="4" max="4" width="11.7109375" style="1" customWidth="1"/>
    <col min="5" max="6" width="12" style="1" customWidth="1"/>
    <col min="7" max="7" width="16" style="1" customWidth="1"/>
    <col min="8" max="8" width="23.28515625" style="2" customWidth="1"/>
    <col min="9" max="9" width="16.42578125" style="1" customWidth="1"/>
    <col min="10" max="10" width="11.42578125" style="1" customWidth="1"/>
  </cols>
  <sheetData>
    <row r="2" spans="1:11" ht="45" x14ac:dyDescent="0.25">
      <c r="A2" s="4" t="s">
        <v>16</v>
      </c>
      <c r="B2" s="3" t="s">
        <v>0</v>
      </c>
      <c r="C2" s="4" t="s">
        <v>6</v>
      </c>
      <c r="D2" s="14" t="s">
        <v>10</v>
      </c>
      <c r="E2" s="4" t="s">
        <v>1</v>
      </c>
      <c r="F2" s="14" t="s">
        <v>12</v>
      </c>
      <c r="G2" s="4" t="s">
        <v>1</v>
      </c>
      <c r="H2" s="15" t="s">
        <v>13</v>
      </c>
      <c r="I2" s="4" t="s">
        <v>2</v>
      </c>
      <c r="J2" s="14" t="s">
        <v>9</v>
      </c>
    </row>
    <row r="3" spans="1:11" x14ac:dyDescent="0.25">
      <c r="A3" s="8">
        <v>1</v>
      </c>
      <c r="B3" s="5" t="s">
        <v>11</v>
      </c>
      <c r="C3" s="8" t="s">
        <v>15</v>
      </c>
      <c r="D3" s="8" t="s">
        <v>4</v>
      </c>
      <c r="E3" s="8">
        <v>1</v>
      </c>
      <c r="F3" s="8">
        <v>10.6</v>
      </c>
      <c r="G3" s="8">
        <v>1</v>
      </c>
      <c r="H3" s="11">
        <f>10.657*G3^-0.356</f>
        <v>10.657</v>
      </c>
      <c r="I3" s="24">
        <f>AVERAGE(H3:H28)</f>
        <v>4.8347765302690258</v>
      </c>
      <c r="J3" s="24">
        <f>I3/H3</f>
        <v>0.45367143945472699</v>
      </c>
    </row>
    <row r="4" spans="1:11" x14ac:dyDescent="0.25">
      <c r="A4" s="9"/>
      <c r="B4" s="6"/>
      <c r="C4" s="9"/>
      <c r="D4" s="9"/>
      <c r="E4" s="9">
        <v>5</v>
      </c>
      <c r="F4" s="9">
        <v>6.2</v>
      </c>
      <c r="G4" s="9">
        <v>2</v>
      </c>
      <c r="H4" s="12">
        <f t="shared" ref="H4:H28" si="0">10.657*G4^-0.356</f>
        <v>8.326611218996387</v>
      </c>
      <c r="I4" s="25"/>
      <c r="J4" s="25"/>
      <c r="K4" s="16">
        <f>H3-H4</f>
        <v>2.330388781003613</v>
      </c>
    </row>
    <row r="5" spans="1:11" x14ac:dyDescent="0.25">
      <c r="A5" s="9"/>
      <c r="B5" s="6"/>
      <c r="C5" s="9"/>
      <c r="D5" s="9"/>
      <c r="E5" s="9">
        <v>7</v>
      </c>
      <c r="F5" s="9">
        <v>5.2</v>
      </c>
      <c r="G5" s="9">
        <v>3</v>
      </c>
      <c r="H5" s="12">
        <f t="shared" si="0"/>
        <v>7.2074194778457423</v>
      </c>
      <c r="I5" s="25"/>
      <c r="J5" s="25"/>
      <c r="K5" s="16">
        <f t="shared" ref="K5:K28" si="1">H4-H5</f>
        <v>1.1191917411506447</v>
      </c>
    </row>
    <row r="6" spans="1:11" x14ac:dyDescent="0.25">
      <c r="A6" s="9"/>
      <c r="B6" s="6"/>
      <c r="C6" s="9" t="s">
        <v>8</v>
      </c>
      <c r="D6" s="9"/>
      <c r="E6" s="9"/>
      <c r="F6" s="9"/>
      <c r="G6" s="9">
        <v>4</v>
      </c>
      <c r="H6" s="12">
        <f t="shared" si="0"/>
        <v>6.5058134927574827</v>
      </c>
      <c r="I6" s="25"/>
      <c r="J6" s="25"/>
      <c r="K6" s="16">
        <f t="shared" si="1"/>
        <v>0.70160598508825966</v>
      </c>
    </row>
    <row r="7" spans="1:11" x14ac:dyDescent="0.25">
      <c r="A7" s="9"/>
      <c r="B7" s="6"/>
      <c r="C7" s="9"/>
      <c r="D7" s="9"/>
      <c r="E7" s="9"/>
      <c r="F7" s="9"/>
      <c r="G7" s="9">
        <v>5</v>
      </c>
      <c r="H7" s="12">
        <v>6.2</v>
      </c>
      <c r="I7" s="25"/>
      <c r="J7" s="25"/>
      <c r="K7" s="16">
        <f t="shared" si="1"/>
        <v>0.30581349275748249</v>
      </c>
    </row>
    <row r="8" spans="1:11" x14ac:dyDescent="0.25">
      <c r="A8" s="9"/>
      <c r="B8" s="6"/>
      <c r="C8" s="9"/>
      <c r="D8" s="9"/>
      <c r="E8" s="9"/>
      <c r="F8" s="9"/>
      <c r="G8" s="9">
        <v>6</v>
      </c>
      <c r="H8" s="12">
        <f t="shared" si="0"/>
        <v>5.6313577821378846</v>
      </c>
      <c r="I8" s="25"/>
      <c r="J8" s="25"/>
      <c r="K8" s="16">
        <f t="shared" si="1"/>
        <v>0.56864221786211555</v>
      </c>
    </row>
    <row r="9" spans="1:11" x14ac:dyDescent="0.25">
      <c r="A9" s="9"/>
      <c r="B9" s="6"/>
      <c r="C9" s="9"/>
      <c r="D9" s="9"/>
      <c r="E9" s="9"/>
      <c r="F9" s="9"/>
      <c r="G9" s="9">
        <v>7</v>
      </c>
      <c r="H9" s="12">
        <v>5.2</v>
      </c>
      <c r="I9" s="25"/>
      <c r="J9" s="25"/>
      <c r="K9" s="16">
        <f t="shared" si="1"/>
        <v>0.43135778213788445</v>
      </c>
    </row>
    <row r="10" spans="1:11" x14ac:dyDescent="0.25">
      <c r="A10" s="9"/>
      <c r="B10" s="6"/>
      <c r="C10" s="9"/>
      <c r="D10" s="9"/>
      <c r="E10" s="9"/>
      <c r="F10" s="9"/>
      <c r="G10" s="9">
        <v>8</v>
      </c>
      <c r="H10" s="12">
        <f t="shared" si="0"/>
        <v>5.0831734650926634</v>
      </c>
      <c r="I10" s="25"/>
      <c r="J10" s="25"/>
      <c r="K10" s="16">
        <f t="shared" si="1"/>
        <v>0.11682653490733674</v>
      </c>
    </row>
    <row r="11" spans="1:11" x14ac:dyDescent="0.25">
      <c r="A11" s="9"/>
      <c r="B11" s="6"/>
      <c r="C11" s="9"/>
      <c r="D11" s="9"/>
      <c r="E11" s="9"/>
      <c r="F11" s="9"/>
      <c r="G11" s="9">
        <v>9</v>
      </c>
      <c r="H11" s="12">
        <f t="shared" si="0"/>
        <v>4.8744389161706101</v>
      </c>
      <c r="I11" s="25"/>
      <c r="J11" s="25"/>
      <c r="K11" s="16">
        <f t="shared" si="1"/>
        <v>0.20873454892205334</v>
      </c>
    </row>
    <row r="12" spans="1:11" x14ac:dyDescent="0.25">
      <c r="A12" s="9"/>
      <c r="B12" s="6"/>
      <c r="C12" s="9"/>
      <c r="D12" s="9"/>
      <c r="E12" s="9"/>
      <c r="F12" s="9"/>
      <c r="G12" s="9">
        <v>10</v>
      </c>
      <c r="H12" s="12">
        <f t="shared" si="0"/>
        <v>4.6949931803893383</v>
      </c>
      <c r="I12" s="25"/>
      <c r="J12" s="25"/>
      <c r="K12" s="16">
        <f t="shared" si="1"/>
        <v>0.17944573578127176</v>
      </c>
    </row>
    <row r="13" spans="1:11" x14ac:dyDescent="0.25">
      <c r="A13" s="9"/>
      <c r="B13" s="6"/>
      <c r="C13" s="9"/>
      <c r="D13" s="9"/>
      <c r="E13" s="9"/>
      <c r="F13" s="9"/>
      <c r="G13" s="9">
        <v>11</v>
      </c>
      <c r="H13" s="12">
        <f t="shared" si="0"/>
        <v>4.5383623727008349</v>
      </c>
      <c r="I13" s="25"/>
      <c r="J13" s="25"/>
      <c r="K13" s="16">
        <f t="shared" si="1"/>
        <v>0.15663080768850346</v>
      </c>
    </row>
    <row r="14" spans="1:11" x14ac:dyDescent="0.25">
      <c r="A14" s="9"/>
      <c r="B14" s="6"/>
      <c r="C14" s="9"/>
      <c r="D14" s="9"/>
      <c r="E14" s="9"/>
      <c r="F14" s="9"/>
      <c r="G14" s="9">
        <v>12</v>
      </c>
      <c r="H14" s="12">
        <f t="shared" si="0"/>
        <v>4.3999368384096762</v>
      </c>
      <c r="I14" s="25"/>
      <c r="J14" s="25"/>
      <c r="K14" s="16">
        <f t="shared" si="1"/>
        <v>0.13842553429115867</v>
      </c>
    </row>
    <row r="15" spans="1:11" x14ac:dyDescent="0.25">
      <c r="A15" s="9"/>
      <c r="B15" s="6"/>
      <c r="C15" s="9"/>
      <c r="D15" s="9"/>
      <c r="E15" s="9"/>
      <c r="F15" s="9"/>
      <c r="G15" s="9">
        <v>13</v>
      </c>
      <c r="H15" s="12">
        <f t="shared" si="0"/>
        <v>4.2763292168659399</v>
      </c>
      <c r="I15" s="25"/>
      <c r="J15" s="25"/>
      <c r="K15" s="16">
        <f t="shared" si="1"/>
        <v>0.12360762154373628</v>
      </c>
    </row>
    <row r="16" spans="1:11" x14ac:dyDescent="0.25">
      <c r="A16" s="9"/>
      <c r="B16" s="6"/>
      <c r="C16" s="9"/>
      <c r="D16" s="9"/>
      <c r="E16" s="9"/>
      <c r="F16" s="9"/>
      <c r="G16" s="9">
        <v>14</v>
      </c>
      <c r="H16" s="12">
        <f t="shared" si="0"/>
        <v>4.1649844574026265</v>
      </c>
      <c r="I16" s="25"/>
      <c r="J16" s="25"/>
      <c r="K16" s="16">
        <f t="shared" si="1"/>
        <v>0.11134475946331346</v>
      </c>
    </row>
    <row r="17" spans="1:11" x14ac:dyDescent="0.25">
      <c r="A17" s="9"/>
      <c r="B17" s="6"/>
      <c r="C17" s="9"/>
      <c r="D17" s="9"/>
      <c r="E17" s="9"/>
      <c r="F17" s="9"/>
      <c r="G17" s="9">
        <v>15</v>
      </c>
      <c r="H17" s="12">
        <f t="shared" si="0"/>
        <v>4.0639324218105708</v>
      </c>
      <c r="I17" s="25"/>
      <c r="J17" s="25"/>
      <c r="K17" s="16">
        <f t="shared" si="1"/>
        <v>0.10105203559205567</v>
      </c>
    </row>
    <row r="18" spans="1:11" x14ac:dyDescent="0.25">
      <c r="A18" s="9"/>
      <c r="B18" s="6"/>
      <c r="C18" s="9"/>
      <c r="D18" s="9"/>
      <c r="E18" s="9"/>
      <c r="F18" s="9"/>
      <c r="G18" s="9">
        <v>16</v>
      </c>
      <c r="H18" s="12">
        <f t="shared" si="0"/>
        <v>3.9716251480290237</v>
      </c>
      <c r="I18" s="25"/>
      <c r="J18" s="25"/>
      <c r="K18" s="16">
        <f t="shared" si="1"/>
        <v>9.2307273781547128E-2</v>
      </c>
    </row>
    <row r="19" spans="1:11" x14ac:dyDescent="0.25">
      <c r="A19" s="9"/>
      <c r="B19" s="6"/>
      <c r="C19" s="9"/>
      <c r="D19" s="9"/>
      <c r="E19" s="9"/>
      <c r="F19" s="9"/>
      <c r="G19" s="9">
        <v>17</v>
      </c>
      <c r="H19" s="12">
        <f t="shared" si="0"/>
        <v>3.8868264527633012</v>
      </c>
      <c r="I19" s="25"/>
      <c r="J19" s="25"/>
      <c r="K19" s="16">
        <f t="shared" si="1"/>
        <v>8.4798695265722479E-2</v>
      </c>
    </row>
    <row r="20" spans="1:11" x14ac:dyDescent="0.25">
      <c r="A20" s="9"/>
      <c r="B20" s="6"/>
      <c r="C20" s="9"/>
      <c r="D20" s="9"/>
      <c r="E20" s="9"/>
      <c r="F20" s="9"/>
      <c r="G20" s="9">
        <v>18</v>
      </c>
      <c r="H20" s="12">
        <f t="shared" si="0"/>
        <v>3.8085350254010315</v>
      </c>
      <c r="I20" s="25"/>
      <c r="J20" s="25"/>
      <c r="K20" s="16">
        <f t="shared" si="1"/>
        <v>7.8291427362269683E-2</v>
      </c>
    </row>
    <row r="21" spans="1:11" x14ac:dyDescent="0.25">
      <c r="A21" s="9"/>
      <c r="B21" s="6"/>
      <c r="C21" s="9"/>
      <c r="D21" s="9"/>
      <c r="E21" s="9"/>
      <c r="F21" s="9"/>
      <c r="G21" s="9">
        <v>19</v>
      </c>
      <c r="H21" s="12">
        <f t="shared" si="0"/>
        <v>3.7359296005588885</v>
      </c>
      <c r="I21" s="25"/>
      <c r="J21" s="25"/>
      <c r="K21" s="16">
        <f t="shared" si="1"/>
        <v>7.2605424842143051E-2</v>
      </c>
    </row>
    <row r="22" spans="1:11" x14ac:dyDescent="0.25">
      <c r="A22" s="9"/>
      <c r="B22" s="6"/>
      <c r="C22" s="9"/>
      <c r="D22" s="9"/>
      <c r="E22" s="9"/>
      <c r="F22" s="9"/>
      <c r="G22" s="9">
        <v>20</v>
      </c>
      <c r="H22" s="12">
        <f t="shared" si="0"/>
        <v>3.6683290690570884</v>
      </c>
      <c r="I22" s="25"/>
      <c r="J22" s="25"/>
      <c r="K22" s="16">
        <f t="shared" si="1"/>
        <v>6.760053150180001E-2</v>
      </c>
    </row>
    <row r="23" spans="1:11" x14ac:dyDescent="0.25">
      <c r="A23" s="9"/>
      <c r="B23" s="6"/>
      <c r="C23" s="9"/>
      <c r="D23" s="9"/>
      <c r="E23" s="9"/>
      <c r="F23" s="9"/>
      <c r="G23" s="9">
        <v>21</v>
      </c>
      <c r="H23" s="12">
        <f t="shared" si="0"/>
        <v>3.6051629304756547</v>
      </c>
      <c r="I23" s="25"/>
      <c r="J23" s="25"/>
      <c r="K23" s="16">
        <f t="shared" si="1"/>
        <v>6.3166138581433717E-2</v>
      </c>
    </row>
    <row r="24" spans="1:11" x14ac:dyDescent="0.25">
      <c r="A24" s="9"/>
      <c r="B24" s="6"/>
      <c r="C24" s="9"/>
      <c r="D24" s="9"/>
      <c r="E24" s="9"/>
      <c r="F24" s="9"/>
      <c r="G24" s="9">
        <v>22</v>
      </c>
      <c r="H24" s="12">
        <f t="shared" si="0"/>
        <v>3.5459490521161507</v>
      </c>
      <c r="I24" s="25"/>
      <c r="J24" s="25"/>
      <c r="K24" s="16">
        <f t="shared" si="1"/>
        <v>5.921387835950398E-2</v>
      </c>
    </row>
    <row r="25" spans="1:11" x14ac:dyDescent="0.25">
      <c r="A25" s="9"/>
      <c r="B25" s="6"/>
      <c r="C25" s="9"/>
      <c r="D25" s="9"/>
      <c r="E25" s="9"/>
      <c r="F25" s="9"/>
      <c r="G25" s="9">
        <v>23</v>
      </c>
      <c r="H25" s="12">
        <f t="shared" si="0"/>
        <v>3.4902766847435407</v>
      </c>
      <c r="I25" s="25"/>
      <c r="J25" s="25"/>
      <c r="K25" s="16">
        <f t="shared" si="1"/>
        <v>5.5672367372610054E-2</v>
      </c>
    </row>
    <row r="26" spans="1:11" x14ac:dyDescent="0.25">
      <c r="A26" s="9"/>
      <c r="B26" s="6"/>
      <c r="C26" s="9"/>
      <c r="D26" s="9"/>
      <c r="E26" s="9"/>
      <c r="F26" s="9"/>
      <c r="G26" s="9">
        <v>24</v>
      </c>
      <c r="H26" s="12">
        <f t="shared" si="0"/>
        <v>3.4377933228467201</v>
      </c>
      <c r="I26" s="25"/>
      <c r="J26" s="25"/>
      <c r="K26" s="16">
        <f t="shared" si="1"/>
        <v>5.2483361896820568E-2</v>
      </c>
    </row>
    <row r="27" spans="1:11" x14ac:dyDescent="0.25">
      <c r="A27" s="9"/>
      <c r="B27" s="6"/>
      <c r="C27" s="9"/>
      <c r="D27" s="9"/>
      <c r="E27" s="9"/>
      <c r="F27" s="9"/>
      <c r="G27" s="9">
        <v>25</v>
      </c>
      <c r="H27" s="12">
        <f t="shared" si="0"/>
        <v>3.3881944184907016</v>
      </c>
      <c r="I27" s="25"/>
      <c r="J27" s="25"/>
      <c r="K27" s="16">
        <f t="shared" si="1"/>
        <v>4.9598904356018547E-2</v>
      </c>
    </row>
    <row r="28" spans="1:11" x14ac:dyDescent="0.25">
      <c r="A28" s="10"/>
      <c r="B28" s="7"/>
      <c r="C28" s="10"/>
      <c r="D28" s="10"/>
      <c r="E28" s="10"/>
      <c r="F28" s="10"/>
      <c r="G28" s="10">
        <v>26</v>
      </c>
      <c r="H28" s="13">
        <f t="shared" si="0"/>
        <v>3.3412152419328112</v>
      </c>
      <c r="I28" s="26"/>
      <c r="J28" s="26"/>
      <c r="K28" s="16">
        <f t="shared" si="1"/>
        <v>4.6979176557890412E-2</v>
      </c>
    </row>
    <row r="29" spans="1:11" x14ac:dyDescent="0.25">
      <c r="A29" s="8">
        <v>2</v>
      </c>
      <c r="B29" s="5" t="s">
        <v>11</v>
      </c>
      <c r="C29" s="8" t="s">
        <v>15</v>
      </c>
      <c r="D29" s="8" t="s">
        <v>4</v>
      </c>
      <c r="E29" s="8">
        <v>1</v>
      </c>
      <c r="F29" s="11">
        <v>10.318938579003897</v>
      </c>
      <c r="G29" s="8">
        <v>1</v>
      </c>
      <c r="H29" s="2">
        <v>10.318938579003897</v>
      </c>
      <c r="I29" s="24">
        <f>AVERAGE(H29:H54)</f>
        <v>5.4286131946768217</v>
      </c>
      <c r="J29" s="24">
        <f>I29/H29</f>
        <v>0.52608251838251119</v>
      </c>
    </row>
    <row r="30" spans="1:11" x14ac:dyDescent="0.25">
      <c r="A30" s="9"/>
      <c r="B30" s="6"/>
      <c r="C30" s="9"/>
      <c r="D30" s="9"/>
      <c r="E30" s="9">
        <v>2</v>
      </c>
      <c r="F30" s="12">
        <v>8.7069537504289727</v>
      </c>
      <c r="G30" s="9">
        <v>2</v>
      </c>
      <c r="H30" s="12">
        <v>8.7069537504289727</v>
      </c>
      <c r="I30" s="25"/>
      <c r="J30" s="25"/>
      <c r="K30" s="16">
        <f>H29-H30</f>
        <v>1.6119848285749239</v>
      </c>
    </row>
    <row r="31" spans="1:11" x14ac:dyDescent="0.25">
      <c r="A31" s="9"/>
      <c r="B31" s="6"/>
      <c r="C31" s="9"/>
      <c r="D31" s="9"/>
      <c r="E31" s="9">
        <v>3</v>
      </c>
      <c r="F31" s="12">
        <v>7.9891594620110098</v>
      </c>
      <c r="G31" s="9">
        <v>3</v>
      </c>
      <c r="H31" s="12">
        <v>7.9891594620110098</v>
      </c>
      <c r="I31" s="25"/>
      <c r="J31" s="25"/>
      <c r="K31" s="16">
        <f t="shared" ref="K31:K54" si="2">H30-H31</f>
        <v>0.71779428841796289</v>
      </c>
    </row>
    <row r="32" spans="1:11" x14ac:dyDescent="0.25">
      <c r="A32" s="9"/>
      <c r="B32" s="6"/>
      <c r="C32" s="9" t="s">
        <v>8</v>
      </c>
      <c r="D32" s="9"/>
      <c r="E32" s="9">
        <v>4</v>
      </c>
      <c r="F32" s="12">
        <v>7.4360630660573461</v>
      </c>
      <c r="G32" s="9">
        <v>4</v>
      </c>
      <c r="H32" s="12">
        <v>7.4360630660573461</v>
      </c>
      <c r="I32" s="25"/>
      <c r="J32" s="25"/>
      <c r="K32" s="16">
        <f t="shared" si="2"/>
        <v>0.55309639595366367</v>
      </c>
    </row>
    <row r="33" spans="1:11" x14ac:dyDescent="0.25">
      <c r="A33" s="9"/>
      <c r="B33" s="6"/>
      <c r="C33" s="9"/>
      <c r="D33" s="9"/>
      <c r="E33" s="9">
        <v>5</v>
      </c>
      <c r="F33" s="12">
        <v>6.222319032145168</v>
      </c>
      <c r="G33" s="9">
        <v>5</v>
      </c>
      <c r="H33" s="12">
        <v>6.222319032145168</v>
      </c>
      <c r="I33" s="25"/>
      <c r="J33" s="25"/>
      <c r="K33" s="16">
        <f t="shared" si="2"/>
        <v>1.2137440339121781</v>
      </c>
    </row>
    <row r="34" spans="1:11" x14ac:dyDescent="0.25">
      <c r="A34" s="9"/>
      <c r="B34" s="6"/>
      <c r="C34" s="9"/>
      <c r="D34" s="9"/>
      <c r="E34" s="9">
        <v>6</v>
      </c>
      <c r="F34" s="12">
        <v>6.4306896390162027</v>
      </c>
      <c r="G34" s="9">
        <v>6</v>
      </c>
      <c r="H34" s="12">
        <v>6.4306896390162027</v>
      </c>
      <c r="I34" s="25"/>
      <c r="J34" s="25"/>
      <c r="K34" s="16">
        <f t="shared" si="2"/>
        <v>-0.2083706068710347</v>
      </c>
    </row>
    <row r="35" spans="1:11" x14ac:dyDescent="0.25">
      <c r="A35" s="9"/>
      <c r="B35" s="6"/>
      <c r="C35" s="9"/>
      <c r="D35" s="9"/>
      <c r="E35" s="9">
        <v>7</v>
      </c>
      <c r="F35" s="12">
        <v>6.0695787941213952</v>
      </c>
      <c r="G35" s="9">
        <v>7</v>
      </c>
      <c r="H35" s="12">
        <v>6.0695787941213952</v>
      </c>
      <c r="I35" s="25"/>
      <c r="J35" s="25"/>
      <c r="K35" s="16">
        <f t="shared" si="2"/>
        <v>0.36111084489480749</v>
      </c>
    </row>
    <row r="36" spans="1:11" x14ac:dyDescent="0.25">
      <c r="A36" s="9"/>
      <c r="B36" s="6"/>
      <c r="C36" s="9"/>
      <c r="D36" s="9"/>
      <c r="E36" s="9">
        <v>8</v>
      </c>
      <c r="F36" s="12">
        <v>5.6347954134042713</v>
      </c>
      <c r="G36" s="9">
        <v>8</v>
      </c>
      <c r="H36" s="12">
        <v>5.6347954134042713</v>
      </c>
      <c r="I36" s="25"/>
      <c r="J36" s="25"/>
      <c r="K36" s="16">
        <f t="shared" si="2"/>
        <v>0.43478338071712397</v>
      </c>
    </row>
    <row r="37" spans="1:11" x14ac:dyDescent="0.25">
      <c r="A37" s="9"/>
      <c r="B37" s="6"/>
      <c r="C37" s="9"/>
      <c r="D37" s="9"/>
      <c r="E37" s="9">
        <v>9</v>
      </c>
      <c r="F37" s="12">
        <v>5.4435485174452278</v>
      </c>
      <c r="G37" s="9">
        <v>9</v>
      </c>
      <c r="H37" s="12">
        <v>5.4435485174452278</v>
      </c>
      <c r="I37" s="25"/>
      <c r="J37" s="25"/>
      <c r="K37" s="16">
        <f t="shared" si="2"/>
        <v>0.19124689595904343</v>
      </c>
    </row>
    <row r="38" spans="1:11" x14ac:dyDescent="0.25">
      <c r="A38" s="9"/>
      <c r="B38" s="6"/>
      <c r="C38" s="9"/>
      <c r="D38" s="9"/>
      <c r="E38" s="9">
        <v>10</v>
      </c>
      <c r="F38" s="12">
        <v>5.1395490744460801</v>
      </c>
      <c r="G38" s="9">
        <v>10</v>
      </c>
      <c r="H38" s="12">
        <v>5.1395490744460801</v>
      </c>
      <c r="I38" s="25"/>
      <c r="J38" s="25"/>
      <c r="K38" s="16">
        <f t="shared" si="2"/>
        <v>0.30399944299914772</v>
      </c>
    </row>
    <row r="39" spans="1:11" x14ac:dyDescent="0.25">
      <c r="A39" s="9"/>
      <c r="B39" s="6"/>
      <c r="C39" s="9"/>
      <c r="D39" s="9"/>
      <c r="E39" s="9">
        <v>11</v>
      </c>
      <c r="F39" s="12">
        <v>4.9825839903212286</v>
      </c>
      <c r="G39" s="9">
        <v>11</v>
      </c>
      <c r="H39" s="12">
        <v>4.9825839903212286</v>
      </c>
      <c r="I39" s="25"/>
      <c r="J39" s="25"/>
      <c r="K39" s="16">
        <f t="shared" si="2"/>
        <v>0.15696508412485155</v>
      </c>
    </row>
    <row r="40" spans="1:11" x14ac:dyDescent="0.25">
      <c r="A40" s="9"/>
      <c r="B40" s="6"/>
      <c r="C40" s="9"/>
      <c r="D40" s="9"/>
      <c r="E40" s="9">
        <v>12</v>
      </c>
      <c r="F40" s="12">
        <v>5.1748336586531849</v>
      </c>
      <c r="G40" s="9">
        <v>12</v>
      </c>
      <c r="H40" s="12">
        <v>5.1748336586531849</v>
      </c>
      <c r="I40" s="25"/>
      <c r="J40" s="25"/>
      <c r="K40" s="16">
        <f t="shared" si="2"/>
        <v>-0.19224966833195634</v>
      </c>
    </row>
    <row r="41" spans="1:11" x14ac:dyDescent="0.25">
      <c r="A41" s="9"/>
      <c r="B41" s="6"/>
      <c r="C41" s="9"/>
      <c r="D41" s="9"/>
      <c r="E41" s="9">
        <v>13</v>
      </c>
      <c r="F41" s="12">
        <v>4.7926021616671903</v>
      </c>
      <c r="G41" s="9">
        <v>13</v>
      </c>
      <c r="H41" s="12">
        <v>4.7926021616671903</v>
      </c>
      <c r="I41" s="25"/>
      <c r="J41" s="25"/>
      <c r="K41" s="16">
        <f t="shared" si="2"/>
        <v>0.38223149698599457</v>
      </c>
    </row>
    <row r="42" spans="1:11" x14ac:dyDescent="0.25">
      <c r="A42" s="9"/>
      <c r="B42" s="6"/>
      <c r="C42" s="9"/>
      <c r="D42" s="9"/>
      <c r="E42" s="9">
        <v>14</v>
      </c>
      <c r="F42" s="12">
        <v>4.9203123063327325</v>
      </c>
      <c r="G42" s="9">
        <v>14</v>
      </c>
      <c r="H42" s="12">
        <v>4.9203123063327325</v>
      </c>
      <c r="I42" s="25"/>
      <c r="J42" s="25"/>
      <c r="K42" s="16">
        <f t="shared" si="2"/>
        <v>-0.1277101446655422</v>
      </c>
    </row>
    <row r="43" spans="1:11" x14ac:dyDescent="0.25">
      <c r="A43" s="9"/>
      <c r="B43" s="6"/>
      <c r="C43" s="9"/>
      <c r="D43" s="9"/>
      <c r="E43" s="9">
        <v>15</v>
      </c>
      <c r="F43" s="12">
        <v>4.673707776555676</v>
      </c>
      <c r="G43" s="9">
        <v>15</v>
      </c>
      <c r="H43" s="12">
        <v>4.673707776555676</v>
      </c>
      <c r="I43" s="25"/>
      <c r="J43" s="25"/>
      <c r="K43" s="16">
        <f t="shared" si="2"/>
        <v>0.24660452977705649</v>
      </c>
    </row>
    <row r="44" spans="1:11" x14ac:dyDescent="0.25">
      <c r="A44" s="9"/>
      <c r="B44" s="6"/>
      <c r="C44" s="9"/>
      <c r="D44" s="9"/>
      <c r="E44" s="9">
        <v>16</v>
      </c>
      <c r="F44" s="12">
        <v>4.6795421613682207</v>
      </c>
      <c r="G44" s="9">
        <v>16</v>
      </c>
      <c r="H44" s="12">
        <v>4.6795421613682207</v>
      </c>
      <c r="I44" s="25"/>
      <c r="J44" s="25"/>
      <c r="K44" s="16">
        <f t="shared" si="2"/>
        <v>-5.8343848125446129E-3</v>
      </c>
    </row>
    <row r="45" spans="1:11" x14ac:dyDescent="0.25">
      <c r="A45" s="9"/>
      <c r="B45" s="6"/>
      <c r="C45" s="9"/>
      <c r="D45" s="9"/>
      <c r="E45" s="9">
        <v>17</v>
      </c>
      <c r="F45" s="12">
        <v>4.6488587929238463</v>
      </c>
      <c r="G45" s="9">
        <v>17</v>
      </c>
      <c r="H45" s="12">
        <v>4.6488587929238463</v>
      </c>
      <c r="I45" s="25"/>
      <c r="J45" s="25"/>
      <c r="K45" s="16">
        <f t="shared" si="2"/>
        <v>3.0683368444374359E-2</v>
      </c>
    </row>
    <row r="46" spans="1:11" x14ac:dyDescent="0.25">
      <c r="A46" s="9"/>
      <c r="B46" s="6"/>
      <c r="C46" s="9"/>
      <c r="D46" s="9"/>
      <c r="E46" s="9">
        <v>18</v>
      </c>
      <c r="F46" s="12">
        <v>4.4081324666534787</v>
      </c>
      <c r="G46" s="9">
        <v>18</v>
      </c>
      <c r="H46" s="12">
        <v>4.4081324666534787</v>
      </c>
      <c r="I46" s="25"/>
      <c r="J46" s="25"/>
      <c r="K46" s="16">
        <f t="shared" si="2"/>
        <v>0.24072632627036761</v>
      </c>
    </row>
    <row r="47" spans="1:11" x14ac:dyDescent="0.25">
      <c r="A47" s="9"/>
      <c r="B47" s="6"/>
      <c r="C47" s="9"/>
      <c r="D47" s="9"/>
      <c r="E47" s="9">
        <v>19</v>
      </c>
      <c r="F47" s="12">
        <v>4.4647029491314525</v>
      </c>
      <c r="G47" s="9">
        <v>19</v>
      </c>
      <c r="H47" s="12">
        <v>4.4647029491314525</v>
      </c>
      <c r="I47" s="25"/>
      <c r="J47" s="25"/>
      <c r="K47" s="16">
        <f t="shared" si="2"/>
        <v>-5.6570482477973805E-2</v>
      </c>
    </row>
    <row r="48" spans="1:11" x14ac:dyDescent="0.25">
      <c r="A48" s="9"/>
      <c r="B48" s="6"/>
      <c r="C48" s="9"/>
      <c r="D48" s="9"/>
      <c r="E48" s="9">
        <v>20</v>
      </c>
      <c r="F48" s="12">
        <v>4.2532836583850155</v>
      </c>
      <c r="G48" s="9">
        <v>20</v>
      </c>
      <c r="H48" s="12">
        <v>4.2532836583850155</v>
      </c>
      <c r="I48" s="25"/>
      <c r="J48" s="25"/>
      <c r="K48" s="16">
        <f t="shared" si="2"/>
        <v>0.21141929074643695</v>
      </c>
    </row>
    <row r="49" spans="1:15" x14ac:dyDescent="0.25">
      <c r="A49" s="9"/>
      <c r="B49" s="6"/>
      <c r="C49" s="9"/>
      <c r="D49" s="9"/>
      <c r="E49" s="9"/>
      <c r="F49" s="9"/>
      <c r="G49" s="9">
        <v>21</v>
      </c>
      <c r="H49" s="12">
        <f t="shared" ref="H49:H54" si="3">10.693*G49^-0.302</f>
        <v>4.2637265103467765</v>
      </c>
      <c r="I49" s="25"/>
      <c r="J49" s="25"/>
      <c r="K49" s="16">
        <f t="shared" si="2"/>
        <v>-1.0442851961760979E-2</v>
      </c>
      <c r="M49" s="16"/>
      <c r="N49" s="16"/>
      <c r="O49" s="16"/>
    </row>
    <row r="50" spans="1:15" x14ac:dyDescent="0.25">
      <c r="A50" s="9"/>
      <c r="B50" s="6"/>
      <c r="C50" s="9"/>
      <c r="D50" s="9"/>
      <c r="E50" s="9"/>
      <c r="F50" s="9"/>
      <c r="G50" s="9">
        <v>22</v>
      </c>
      <c r="H50" s="12">
        <f t="shared" si="3"/>
        <v>4.204244040225853</v>
      </c>
      <c r="I50" s="25"/>
      <c r="J50" s="25"/>
      <c r="K50" s="16">
        <f t="shared" si="2"/>
        <v>5.9482470120923558E-2</v>
      </c>
      <c r="M50" s="16"/>
    </row>
    <row r="51" spans="1:15" x14ac:dyDescent="0.25">
      <c r="A51" s="9"/>
      <c r="B51" s="6"/>
      <c r="C51" s="9"/>
      <c r="D51" s="9"/>
      <c r="E51" s="9"/>
      <c r="F51" s="9"/>
      <c r="G51" s="9">
        <v>23</v>
      </c>
      <c r="H51" s="12">
        <f t="shared" si="3"/>
        <v>4.1481815959345862</v>
      </c>
      <c r="I51" s="25"/>
      <c r="J51" s="25"/>
      <c r="K51" s="16">
        <f t="shared" si="2"/>
        <v>5.6062444291266722E-2</v>
      </c>
      <c r="M51" s="16"/>
    </row>
    <row r="52" spans="1:15" x14ac:dyDescent="0.25">
      <c r="A52" s="9"/>
      <c r="B52" s="6"/>
      <c r="C52" s="9"/>
      <c r="D52" s="9"/>
      <c r="E52" s="9"/>
      <c r="F52" s="9"/>
      <c r="G52" s="9">
        <v>24</v>
      </c>
      <c r="H52" s="12">
        <f t="shared" si="3"/>
        <v>4.0952061790398249</v>
      </c>
      <c r="I52" s="25"/>
      <c r="J52" s="25"/>
      <c r="K52" s="16">
        <f t="shared" si="2"/>
        <v>5.2975416894761373E-2</v>
      </c>
      <c r="M52" s="16"/>
    </row>
    <row r="53" spans="1:15" x14ac:dyDescent="0.25">
      <c r="A53" s="9"/>
      <c r="B53" s="6"/>
      <c r="C53" s="9"/>
      <c r="D53" s="9"/>
      <c r="E53" s="9"/>
      <c r="F53" s="9"/>
      <c r="G53" s="9">
        <v>25</v>
      </c>
      <c r="H53" s="12">
        <f t="shared" si="3"/>
        <v>4.0450294159693545</v>
      </c>
      <c r="I53" s="25"/>
      <c r="J53" s="25"/>
      <c r="K53" s="16">
        <f t="shared" si="2"/>
        <v>5.0176763070470365E-2</v>
      </c>
      <c r="M53" s="16"/>
    </row>
    <row r="54" spans="1:15" x14ac:dyDescent="0.25">
      <c r="A54" s="10"/>
      <c r="B54" s="7"/>
      <c r="C54" s="10"/>
      <c r="D54" s="10"/>
      <c r="E54" s="10"/>
      <c r="F54" s="10"/>
      <c r="G54" s="10">
        <v>26</v>
      </c>
      <c r="H54" s="13">
        <f t="shared" si="3"/>
        <v>3.9974000700093755</v>
      </c>
      <c r="I54" s="26"/>
      <c r="J54" s="26"/>
      <c r="K54" s="16">
        <f t="shared" si="2"/>
        <v>4.762934595997903E-2</v>
      </c>
      <c r="M54" s="16"/>
    </row>
    <row r="55" spans="1:15" x14ac:dyDescent="0.25">
      <c r="A55" s="8">
        <v>3</v>
      </c>
      <c r="B55" s="5" t="s">
        <v>11</v>
      </c>
      <c r="C55" s="8" t="s">
        <v>14</v>
      </c>
      <c r="D55" s="8" t="s">
        <v>4</v>
      </c>
      <c r="E55" s="8"/>
      <c r="F55" s="11">
        <v>15.727</v>
      </c>
      <c r="G55" s="8">
        <v>1</v>
      </c>
      <c r="H55" s="2">
        <v>14.087</v>
      </c>
      <c r="I55" s="24">
        <f>AVERAGE(H55:H80)</f>
        <v>7.8073297311161065</v>
      </c>
      <c r="J55" s="24">
        <f>I55/H55</f>
        <v>0.5542223135597435</v>
      </c>
    </row>
    <row r="56" spans="1:15" x14ac:dyDescent="0.25">
      <c r="A56" s="9"/>
      <c r="B56" s="6"/>
      <c r="C56" s="9"/>
      <c r="D56" s="9"/>
      <c r="E56" s="9"/>
      <c r="F56" s="12">
        <v>12.030000000000001</v>
      </c>
      <c r="G56" s="9">
        <v>2</v>
      </c>
      <c r="H56" s="12">
        <v>11.771000000000001</v>
      </c>
      <c r="I56" s="25"/>
      <c r="J56" s="25"/>
      <c r="K56" s="17">
        <f t="shared" ref="K56:K58" si="4">H55-H56</f>
        <v>2.3159999999999989</v>
      </c>
    </row>
    <row r="57" spans="1:15" x14ac:dyDescent="0.25">
      <c r="A57" s="9"/>
      <c r="B57" s="6"/>
      <c r="C57" s="9"/>
      <c r="D57" s="9"/>
      <c r="E57" s="9"/>
      <c r="F57" s="12">
        <v>10.614000000000001</v>
      </c>
      <c r="G57" s="9">
        <v>3</v>
      </c>
      <c r="H57" s="12">
        <v>10.28</v>
      </c>
      <c r="I57" s="25"/>
      <c r="J57" s="25"/>
      <c r="K57" s="17">
        <f t="shared" si="4"/>
        <v>1.4910000000000014</v>
      </c>
    </row>
    <row r="58" spans="1:15" x14ac:dyDescent="0.25">
      <c r="A58" s="9"/>
      <c r="B58" s="6"/>
      <c r="C58" s="9" t="s">
        <v>7</v>
      </c>
      <c r="D58" s="9"/>
      <c r="E58" s="9"/>
      <c r="F58" s="12"/>
      <c r="G58" s="9">
        <v>4</v>
      </c>
      <c r="H58" s="12">
        <v>9.2029999999999994</v>
      </c>
      <c r="I58" s="25"/>
      <c r="J58" s="25"/>
      <c r="K58" s="17">
        <f t="shared" si="4"/>
        <v>1.077</v>
      </c>
    </row>
    <row r="59" spans="1:15" x14ac:dyDescent="0.25">
      <c r="A59" s="9"/>
      <c r="B59" s="6"/>
      <c r="C59" s="9"/>
      <c r="D59" s="9"/>
      <c r="F59" s="12"/>
      <c r="G59" s="9">
        <v>5</v>
      </c>
      <c r="H59" s="12">
        <f t="shared" ref="H59" si="5">H58-K59</f>
        <v>8.6509953073452497</v>
      </c>
      <c r="I59" s="25"/>
      <c r="J59" s="25"/>
      <c r="K59">
        <f t="shared" ref="K59:K63" si="6" xml:space="preserve"> 18.467*G59^-2.181</f>
        <v>0.55200469265474894</v>
      </c>
    </row>
    <row r="60" spans="1:15" x14ac:dyDescent="0.25">
      <c r="A60" s="9"/>
      <c r="B60" s="6"/>
      <c r="C60" s="9"/>
      <c r="D60" s="9"/>
      <c r="E60" s="9"/>
      <c r="F60" s="12"/>
      <c r="G60" s="9">
        <v>6</v>
      </c>
      <c r="H60" s="12">
        <v>8.161999999999999</v>
      </c>
      <c r="I60" s="25"/>
      <c r="J60" s="25"/>
      <c r="K60">
        <f t="shared" si="6"/>
        <v>0.37089285934020294</v>
      </c>
    </row>
    <row r="61" spans="1:15" x14ac:dyDescent="0.25">
      <c r="A61" s="9"/>
      <c r="B61" s="6"/>
      <c r="C61" s="9"/>
      <c r="D61" s="9"/>
      <c r="E61" s="9"/>
      <c r="F61" s="12"/>
      <c r="G61" s="9">
        <v>7</v>
      </c>
      <c r="H61" s="12">
        <v>7.9130000000000003</v>
      </c>
      <c r="I61" s="25"/>
      <c r="J61" s="25"/>
      <c r="K61">
        <f t="shared" si="6"/>
        <v>0.26499490499203332</v>
      </c>
    </row>
    <row r="62" spans="1:15" ht="17.25" customHeight="1" x14ac:dyDescent="0.25">
      <c r="A62" s="9"/>
      <c r="B62" s="6"/>
      <c r="C62" s="9"/>
      <c r="D62" s="9"/>
      <c r="E62" s="9"/>
      <c r="F62" s="12"/>
      <c r="G62" s="9">
        <v>8</v>
      </c>
      <c r="H62" s="12">
        <f t="shared" ref="H62:H80" si="7">H61-K62</f>
        <v>7.714958098500122</v>
      </c>
      <c r="I62" s="25"/>
      <c r="J62" s="25"/>
      <c r="K62">
        <f t="shared" si="6"/>
        <v>0.19804190149987841</v>
      </c>
    </row>
    <row r="63" spans="1:15" x14ac:dyDescent="0.25">
      <c r="A63" s="9"/>
      <c r="B63" s="6"/>
      <c r="C63" s="9"/>
      <c r="D63" s="9"/>
      <c r="E63" s="9"/>
      <c r="F63" s="12"/>
      <c r="G63" s="9">
        <v>9</v>
      </c>
      <c r="H63" s="12">
        <v>7.4690000000000003</v>
      </c>
      <c r="I63" s="25"/>
      <c r="J63" s="25"/>
      <c r="K63">
        <f t="shared" si="6"/>
        <v>0.15317695646528118</v>
      </c>
    </row>
    <row r="64" spans="1:15" x14ac:dyDescent="0.25">
      <c r="A64" s="9"/>
      <c r="B64" s="6"/>
      <c r="C64" s="9"/>
      <c r="D64" s="9"/>
      <c r="E64" s="9"/>
      <c r="F64" s="12"/>
      <c r="G64" s="9">
        <v>10</v>
      </c>
      <c r="H64" s="12">
        <f t="shared" si="7"/>
        <v>7.3472703567652315</v>
      </c>
      <c r="I64" s="25"/>
      <c r="J64" s="25"/>
      <c r="K64">
        <f xml:space="preserve"> 18.467*G64^-2.181</f>
        <v>0.12172964323476879</v>
      </c>
    </row>
    <row r="65" spans="1:11" x14ac:dyDescent="0.25">
      <c r="A65" s="9"/>
      <c r="B65" s="6"/>
      <c r="C65" s="9"/>
      <c r="D65" s="9"/>
      <c r="E65" s="9"/>
      <c r="F65" s="12"/>
      <c r="G65" s="9">
        <v>11</v>
      </c>
      <c r="H65" s="12">
        <f t="shared" si="7"/>
        <v>7.2483879785971634</v>
      </c>
      <c r="I65" s="25"/>
      <c r="J65" s="25"/>
      <c r="K65">
        <f t="shared" ref="K65:K80" si="8" xml:space="preserve"> 18.467*G65^-2.181</f>
        <v>9.8882378168067955E-2</v>
      </c>
    </row>
    <row r="66" spans="1:11" x14ac:dyDescent="0.25">
      <c r="A66" s="9"/>
      <c r="B66" s="6"/>
      <c r="C66" s="9"/>
      <c r="D66" s="9"/>
      <c r="E66" s="9"/>
      <c r="F66" s="12"/>
      <c r="G66" s="9">
        <v>12</v>
      </c>
      <c r="H66" s="12">
        <f t="shared" si="7"/>
        <v>7.1665976314378428</v>
      </c>
      <c r="I66" s="25"/>
      <c r="J66" s="25"/>
      <c r="K66">
        <f t="shared" si="8"/>
        <v>8.1790347159320972E-2</v>
      </c>
    </row>
    <row r="67" spans="1:11" x14ac:dyDescent="0.25">
      <c r="A67" s="9"/>
      <c r="B67" s="6"/>
      <c r="C67" s="9"/>
      <c r="D67" s="9"/>
      <c r="E67" s="9"/>
      <c r="F67" s="12"/>
      <c r="G67" s="9">
        <v>13</v>
      </c>
      <c r="H67" s="12">
        <f t="shared" si="7"/>
        <v>7.0979088364149723</v>
      </c>
      <c r="I67" s="25"/>
      <c r="J67" s="25"/>
      <c r="K67">
        <f t="shared" si="8"/>
        <v>6.8688795022870688E-2</v>
      </c>
    </row>
    <row r="68" spans="1:11" x14ac:dyDescent="0.25">
      <c r="A68" s="9"/>
      <c r="B68" s="6"/>
      <c r="C68" s="9"/>
      <c r="D68" s="9"/>
      <c r="E68" s="9"/>
      <c r="F68" s="12"/>
      <c r="G68" s="9">
        <v>14</v>
      </c>
      <c r="H68" s="12">
        <f t="shared" si="7"/>
        <v>7.0394714070362925</v>
      </c>
      <c r="I68" s="25"/>
      <c r="J68" s="25"/>
      <c r="K68">
        <f t="shared" si="8"/>
        <v>5.8437429378679684E-2</v>
      </c>
    </row>
    <row r="69" spans="1:11" x14ac:dyDescent="0.25">
      <c r="A69" s="9"/>
      <c r="B69" s="6"/>
      <c r="C69" s="9"/>
      <c r="D69" s="9"/>
      <c r="E69" s="9"/>
      <c r="F69" s="12"/>
      <c r="G69" s="9">
        <v>15</v>
      </c>
      <c r="H69" s="12">
        <f t="shared" si="7"/>
        <v>6.9891976533288824</v>
      </c>
      <c r="I69" s="25"/>
      <c r="J69" s="25"/>
      <c r="K69">
        <f t="shared" si="8"/>
        <v>5.0273753707409975E-2</v>
      </c>
    </row>
    <row r="70" spans="1:11" x14ac:dyDescent="0.25">
      <c r="A70" s="9"/>
      <c r="B70" s="6"/>
      <c r="C70" s="9"/>
      <c r="D70" s="9"/>
      <c r="E70" s="9"/>
      <c r="F70" s="12"/>
      <c r="G70" s="9">
        <v>16</v>
      </c>
      <c r="H70" s="12">
        <f t="shared" si="7"/>
        <v>6.9455248905138145</v>
      </c>
      <c r="I70" s="25"/>
      <c r="J70" s="25"/>
      <c r="K70">
        <f t="shared" si="8"/>
        <v>4.3672762815068128E-2</v>
      </c>
    </row>
    <row r="71" spans="1:11" x14ac:dyDescent="0.25">
      <c r="A71" s="9"/>
      <c r="B71" s="6"/>
      <c r="C71" s="9"/>
      <c r="D71" s="9"/>
      <c r="E71" s="9"/>
      <c r="F71" s="12"/>
      <c r="G71" s="9">
        <v>17</v>
      </c>
      <c r="H71" s="12">
        <f t="shared" si="7"/>
        <v>6.9072611650692251</v>
      </c>
      <c r="I71" s="25"/>
      <c r="J71" s="25"/>
      <c r="K71">
        <f t="shared" si="8"/>
        <v>3.8263725444589121E-2</v>
      </c>
    </row>
    <row r="72" spans="1:11" x14ac:dyDescent="0.25">
      <c r="A72" s="9"/>
      <c r="B72" s="6"/>
      <c r="C72" s="9"/>
      <c r="D72" s="9"/>
      <c r="E72" s="9"/>
      <c r="F72" s="12"/>
      <c r="G72" s="9">
        <v>18</v>
      </c>
      <c r="H72" s="12">
        <f t="shared" si="7"/>
        <v>6.8734821474079233</v>
      </c>
      <c r="I72" s="25"/>
      <c r="J72" s="25"/>
      <c r="K72">
        <f t="shared" si="8"/>
        <v>3.3779017661302126E-2</v>
      </c>
    </row>
    <row r="73" spans="1:11" x14ac:dyDescent="0.25">
      <c r="A73" s="9"/>
      <c r="B73" s="6"/>
      <c r="C73" s="9"/>
      <c r="D73" s="9"/>
      <c r="E73" s="9"/>
      <c r="F73" s="12"/>
      <c r="G73" s="9">
        <v>19</v>
      </c>
      <c r="H73" s="12">
        <f t="shared" si="7"/>
        <v>6.8434604844136135</v>
      </c>
      <c r="I73" s="25"/>
      <c r="J73" s="25"/>
      <c r="K73">
        <f t="shared" si="8"/>
        <v>3.0021662994310173E-2</v>
      </c>
    </row>
    <row r="74" spans="1:11" x14ac:dyDescent="0.25">
      <c r="A74" s="9"/>
      <c r="B74" s="6"/>
      <c r="C74" s="9"/>
      <c r="D74" s="9"/>
      <c r="E74" s="9"/>
      <c r="F74" s="12"/>
      <c r="G74" s="9">
        <v>20</v>
      </c>
      <c r="H74" s="12">
        <f t="shared" si="7"/>
        <v>6.8166163176171333</v>
      </c>
      <c r="I74" s="25"/>
      <c r="J74" s="25"/>
      <c r="K74">
        <f t="shared" si="8"/>
        <v>2.684416679648061E-2</v>
      </c>
    </row>
    <row r="75" spans="1:11" x14ac:dyDescent="0.25">
      <c r="A75" s="9"/>
      <c r="B75" s="6"/>
      <c r="C75" s="9"/>
      <c r="D75" s="9"/>
      <c r="E75" s="9"/>
      <c r="F75" s="9"/>
      <c r="G75" s="9">
        <v>21</v>
      </c>
      <c r="H75" s="12">
        <f t="shared" si="7"/>
        <v>6.7924819420138798</v>
      </c>
      <c r="I75" s="25"/>
      <c r="J75" s="25"/>
      <c r="K75">
        <f t="shared" si="8"/>
        <v>2.4134375603253069E-2</v>
      </c>
    </row>
    <row r="76" spans="1:11" x14ac:dyDescent="0.25">
      <c r="A76" s="9"/>
      <c r="B76" s="6"/>
      <c r="C76" s="9"/>
      <c r="D76" s="9"/>
      <c r="E76" s="9"/>
      <c r="F76" s="9"/>
      <c r="G76" s="9">
        <v>22</v>
      </c>
      <c r="H76" s="12">
        <f t="shared" si="7"/>
        <v>6.7706761190258264</v>
      </c>
      <c r="I76" s="25"/>
      <c r="J76" s="25"/>
      <c r="K76">
        <f t="shared" si="8"/>
        <v>2.1805822988053638E-2</v>
      </c>
    </row>
    <row r="77" spans="1:11" x14ac:dyDescent="0.25">
      <c r="A77" s="9"/>
      <c r="B77" s="6"/>
      <c r="C77" s="9"/>
      <c r="D77" s="9"/>
      <c r="E77" s="9"/>
      <c r="F77" s="9"/>
      <c r="G77" s="9">
        <v>23</v>
      </c>
      <c r="H77" s="12">
        <f t="shared" si="7"/>
        <v>6.7508851099101781</v>
      </c>
      <c r="I77" s="25"/>
      <c r="J77" s="25"/>
      <c r="K77">
        <f t="shared" si="8"/>
        <v>1.9791009115648704E-2</v>
      </c>
    </row>
    <row r="78" spans="1:11" x14ac:dyDescent="0.25">
      <c r="A78" s="9"/>
      <c r="B78" s="6"/>
      <c r="C78" s="9"/>
      <c r="D78" s="9"/>
      <c r="E78" s="9"/>
      <c r="F78" s="9"/>
      <c r="G78" s="9">
        <v>24</v>
      </c>
      <c r="H78" s="12">
        <f t="shared" si="7"/>
        <v>6.7328484701637485</v>
      </c>
      <c r="I78" s="25"/>
      <c r="J78" s="25"/>
      <c r="K78">
        <f t="shared" si="8"/>
        <v>1.803663974642911E-2</v>
      </c>
    </row>
    <row r="79" spans="1:11" x14ac:dyDescent="0.25">
      <c r="A79" s="9"/>
      <c r="B79" s="6"/>
      <c r="C79" s="9"/>
      <c r="D79" s="9"/>
      <c r="E79" s="9"/>
      <c r="F79" s="9"/>
      <c r="G79" s="9">
        <v>25</v>
      </c>
      <c r="H79" s="12">
        <f t="shared" si="7"/>
        <v>6.7163482708507649</v>
      </c>
      <c r="I79" s="25"/>
      <c r="J79" s="25"/>
      <c r="K79">
        <f t="shared" si="8"/>
        <v>1.6500199312983369E-2</v>
      </c>
    </row>
    <row r="80" spans="1:11" x14ac:dyDescent="0.25">
      <c r="A80" s="10"/>
      <c r="B80" s="7"/>
      <c r="C80" s="10"/>
      <c r="D80" s="10"/>
      <c r="E80" s="10"/>
      <c r="F80" s="10"/>
      <c r="G80" s="10">
        <v>26</v>
      </c>
      <c r="H80" s="13">
        <f t="shared" si="7"/>
        <v>6.7012008226068964</v>
      </c>
      <c r="I80" s="26"/>
      <c r="J80" s="26"/>
      <c r="K80">
        <f t="shared" si="8"/>
        <v>1.5147448243868256E-2</v>
      </c>
    </row>
    <row r="81" spans="1:11" x14ac:dyDescent="0.25">
      <c r="A81" s="8">
        <v>4</v>
      </c>
      <c r="B81" s="5" t="s">
        <v>11</v>
      </c>
      <c r="C81" s="8" t="s">
        <v>15</v>
      </c>
      <c r="D81" s="8" t="s">
        <v>4</v>
      </c>
      <c r="E81" s="8"/>
      <c r="F81" s="11">
        <v>10.807</v>
      </c>
      <c r="G81" s="8">
        <v>1</v>
      </c>
      <c r="H81" s="2">
        <v>11.258000000000001</v>
      </c>
      <c r="I81" s="24">
        <f>AVERAGE(H81:H106)</f>
        <v>5.6027219975288984</v>
      </c>
      <c r="J81" s="24">
        <f>I81/H81</f>
        <v>0.49766583740707926</v>
      </c>
    </row>
    <row r="82" spans="1:11" x14ac:dyDescent="0.25">
      <c r="A82" s="9"/>
      <c r="B82" s="6"/>
      <c r="C82" s="9"/>
      <c r="D82" s="9"/>
      <c r="E82" s="9"/>
      <c r="F82" s="12">
        <v>11.526</v>
      </c>
      <c r="G82" s="9">
        <v>2</v>
      </c>
      <c r="H82" s="12">
        <v>8.581999999999999</v>
      </c>
      <c r="I82" s="25"/>
      <c r="J82" s="25"/>
      <c r="K82" s="17">
        <f t="shared" ref="K82:K87" si="9">H81-H82</f>
        <v>2.6760000000000019</v>
      </c>
    </row>
    <row r="83" spans="1:11" x14ac:dyDescent="0.25">
      <c r="A83" s="9"/>
      <c r="B83" s="6"/>
      <c r="C83" s="9"/>
      <c r="D83" s="9"/>
      <c r="E83" s="9"/>
      <c r="F83" s="12">
        <v>8.8450000000000006</v>
      </c>
      <c r="G83" s="9">
        <v>3</v>
      </c>
      <c r="H83" s="12">
        <v>7.3870000000000005</v>
      </c>
      <c r="I83" s="25"/>
      <c r="J83" s="25"/>
      <c r="K83" s="17">
        <f t="shared" si="9"/>
        <v>1.1949999999999985</v>
      </c>
    </row>
    <row r="84" spans="1:11" x14ac:dyDescent="0.25">
      <c r="A84" s="9"/>
      <c r="B84" s="6"/>
      <c r="C84" s="9" t="s">
        <v>8</v>
      </c>
      <c r="D84" s="9"/>
      <c r="E84" s="9"/>
      <c r="F84" s="12"/>
      <c r="G84" s="9">
        <v>4</v>
      </c>
      <c r="H84" s="12">
        <v>6.8680000000000003</v>
      </c>
      <c r="I84" s="25"/>
      <c r="J84" s="25"/>
      <c r="K84" s="17">
        <f t="shared" si="9"/>
        <v>0.51900000000000013</v>
      </c>
    </row>
    <row r="85" spans="1:11" x14ac:dyDescent="0.25">
      <c r="A85" s="9"/>
      <c r="B85" s="6"/>
      <c r="C85" s="9"/>
      <c r="D85" s="9"/>
      <c r="E85" s="9"/>
      <c r="F85" s="12"/>
      <c r="G85" s="9">
        <v>5</v>
      </c>
      <c r="H85" s="2">
        <v>6.58</v>
      </c>
      <c r="I85" s="25"/>
      <c r="J85" s="25"/>
      <c r="K85" s="17">
        <f t="shared" si="9"/>
        <v>0.28800000000000026</v>
      </c>
    </row>
    <row r="86" spans="1:11" x14ac:dyDescent="0.25">
      <c r="A86" s="9"/>
      <c r="B86" s="6"/>
      <c r="C86" s="9"/>
      <c r="D86" s="9"/>
      <c r="E86" s="9"/>
      <c r="F86" s="12"/>
      <c r="G86" s="9">
        <v>6</v>
      </c>
      <c r="H86" s="12">
        <v>6.3</v>
      </c>
      <c r="I86" s="25"/>
      <c r="J86" s="25"/>
      <c r="K86" s="17">
        <f t="shared" si="9"/>
        <v>0.28000000000000025</v>
      </c>
    </row>
    <row r="87" spans="1:11" x14ac:dyDescent="0.25">
      <c r="A87" s="9"/>
      <c r="B87" s="6"/>
      <c r="C87" s="9"/>
      <c r="D87" s="9"/>
      <c r="E87" s="9"/>
      <c r="F87" s="12"/>
      <c r="G87" s="9">
        <v>7</v>
      </c>
      <c r="H87" s="12">
        <v>6.141</v>
      </c>
      <c r="I87" s="25"/>
      <c r="J87" s="25"/>
      <c r="K87" s="17">
        <f t="shared" si="9"/>
        <v>0.15899999999999981</v>
      </c>
    </row>
    <row r="88" spans="1:11" ht="17.25" customHeight="1" x14ac:dyDescent="0.25">
      <c r="A88" s="9"/>
      <c r="B88" s="6"/>
      <c r="C88" s="9"/>
      <c r="D88" s="9"/>
      <c r="E88" s="9"/>
      <c r="F88" s="12"/>
      <c r="G88" s="9">
        <v>8</v>
      </c>
      <c r="H88" s="12">
        <f t="shared" ref="H88:H106" si="10">10.065*G88^-0.263</f>
        <v>5.8250695170027917</v>
      </c>
      <c r="I88" s="25"/>
      <c r="J88" s="25"/>
      <c r="K88">
        <f>12.71*G88^-2.24</f>
        <v>0.12056575766141439</v>
      </c>
    </row>
    <row r="89" spans="1:11" x14ac:dyDescent="0.25">
      <c r="A89" s="9"/>
      <c r="B89" s="6"/>
      <c r="C89" s="9"/>
      <c r="D89" s="9"/>
      <c r="E89" s="9"/>
      <c r="F89" s="12"/>
      <c r="G89" s="9">
        <v>9</v>
      </c>
      <c r="H89" s="12">
        <f t="shared" si="10"/>
        <v>5.6473928447433996</v>
      </c>
      <c r="I89" s="25"/>
      <c r="J89" s="25"/>
      <c r="K89">
        <f t="shared" ref="K89:K106" si="11">12.71*G89^-2.24</f>
        <v>9.2606683118171537E-2</v>
      </c>
    </row>
    <row r="90" spans="1:11" x14ac:dyDescent="0.25">
      <c r="A90" s="9"/>
      <c r="B90" s="6"/>
      <c r="C90" s="9"/>
      <c r="D90" s="9"/>
      <c r="E90" s="9"/>
      <c r="F90" s="12"/>
      <c r="G90" s="9">
        <v>10</v>
      </c>
      <c r="H90" s="12">
        <f t="shared" si="10"/>
        <v>5.4930528718836413</v>
      </c>
      <c r="I90" s="25"/>
      <c r="J90" s="25"/>
      <c r="K90">
        <f t="shared" si="11"/>
        <v>7.31384160355526E-2</v>
      </c>
    </row>
    <row r="91" spans="1:11" x14ac:dyDescent="0.25">
      <c r="A91" s="9"/>
      <c r="B91" s="6"/>
      <c r="C91" s="9"/>
      <c r="D91" s="9"/>
      <c r="E91" s="9"/>
      <c r="F91" s="12"/>
      <c r="G91" s="9">
        <v>11</v>
      </c>
      <c r="H91" s="12">
        <f t="shared" si="10"/>
        <v>5.3570722420264714</v>
      </c>
      <c r="I91" s="25"/>
      <c r="J91" s="25"/>
      <c r="K91">
        <f t="shared" si="11"/>
        <v>5.9078020584462258E-2</v>
      </c>
    </row>
    <row r="92" spans="1:11" x14ac:dyDescent="0.25">
      <c r="A92" s="9"/>
      <c r="B92" s="6"/>
      <c r="C92" s="9"/>
      <c r="D92" s="9"/>
      <c r="E92" s="9"/>
      <c r="F92" s="12"/>
      <c r="G92" s="9">
        <v>12</v>
      </c>
      <c r="H92" s="12">
        <f t="shared" si="10"/>
        <v>5.2358730921546446</v>
      </c>
      <c r="I92" s="25"/>
      <c r="J92" s="25"/>
      <c r="K92">
        <f t="shared" si="11"/>
        <v>4.8616037620306522E-2</v>
      </c>
    </row>
    <row r="93" spans="1:11" x14ac:dyDescent="0.25">
      <c r="A93" s="9"/>
      <c r="B93" s="6"/>
      <c r="C93" s="9"/>
      <c r="D93" s="9"/>
      <c r="E93" s="9"/>
      <c r="F93" s="12"/>
      <c r="G93" s="9">
        <v>13</v>
      </c>
      <c r="H93" s="12">
        <f t="shared" si="10"/>
        <v>5.1268035641825325</v>
      </c>
      <c r="I93" s="25"/>
      <c r="J93" s="25"/>
      <c r="K93">
        <f t="shared" si="11"/>
        <v>4.0636139391486276E-2</v>
      </c>
    </row>
    <row r="94" spans="1:11" x14ac:dyDescent="0.25">
      <c r="A94" s="9"/>
      <c r="B94" s="6"/>
      <c r="C94" s="9"/>
      <c r="D94" s="9"/>
      <c r="E94" s="9"/>
      <c r="F94" s="12"/>
      <c r="G94" s="9">
        <v>14</v>
      </c>
      <c r="H94" s="12">
        <f t="shared" si="10"/>
        <v>5.0278476070230775</v>
      </c>
      <c r="I94" s="25"/>
      <c r="J94" s="25"/>
      <c r="K94">
        <f t="shared" si="11"/>
        <v>3.4420624902904082E-2</v>
      </c>
    </row>
    <row r="95" spans="1:11" x14ac:dyDescent="0.25">
      <c r="A95" s="9"/>
      <c r="B95" s="6"/>
      <c r="C95" s="9"/>
      <c r="D95" s="9"/>
      <c r="E95" s="9"/>
      <c r="F95" s="12"/>
      <c r="G95" s="9">
        <v>15</v>
      </c>
      <c r="H95" s="12">
        <f t="shared" si="10"/>
        <v>4.937439397371671</v>
      </c>
      <c r="I95" s="25"/>
      <c r="J95" s="25"/>
      <c r="K95">
        <f t="shared" si="11"/>
        <v>2.9491789828580958E-2</v>
      </c>
    </row>
    <row r="96" spans="1:11" x14ac:dyDescent="0.25">
      <c r="A96" s="9"/>
      <c r="B96" s="6"/>
      <c r="C96" s="9"/>
      <c r="D96" s="9"/>
      <c r="E96" s="9"/>
      <c r="F96" s="12"/>
      <c r="G96" s="9">
        <v>16</v>
      </c>
      <c r="H96" s="12">
        <f t="shared" si="10"/>
        <v>4.8543403639196763</v>
      </c>
      <c r="I96" s="25"/>
      <c r="J96" s="25"/>
      <c r="K96">
        <f t="shared" si="11"/>
        <v>2.5522122532809763E-2</v>
      </c>
    </row>
    <row r="97" spans="1:11" x14ac:dyDescent="0.25">
      <c r="A97" s="9"/>
      <c r="B97" s="6"/>
      <c r="C97" s="9"/>
      <c r="D97" s="9"/>
      <c r="E97" s="9"/>
      <c r="F97" s="12"/>
      <c r="G97" s="9">
        <v>17</v>
      </c>
      <c r="H97" s="12">
        <f t="shared" si="10"/>
        <v>4.7775551922570267</v>
      </c>
      <c r="I97" s="25"/>
      <c r="J97" s="25"/>
      <c r="K97">
        <f t="shared" si="11"/>
        <v>2.22812712982784E-2</v>
      </c>
    </row>
    <row r="98" spans="1:11" x14ac:dyDescent="0.25">
      <c r="A98" s="9"/>
      <c r="B98" s="6"/>
      <c r="C98" s="9"/>
      <c r="D98" s="9"/>
      <c r="E98" s="9"/>
      <c r="F98" s="12"/>
      <c r="G98" s="9">
        <v>18</v>
      </c>
      <c r="H98" s="12">
        <f t="shared" si="10"/>
        <v>4.7062729392549345</v>
      </c>
      <c r="I98" s="25"/>
      <c r="J98" s="25"/>
      <c r="K98">
        <f t="shared" si="11"/>
        <v>1.9603568705938445E-2</v>
      </c>
    </row>
    <row r="99" spans="1:11" x14ac:dyDescent="0.25">
      <c r="A99" s="9"/>
      <c r="B99" s="6"/>
      <c r="C99" s="9"/>
      <c r="D99" s="9"/>
      <c r="E99" s="9"/>
      <c r="F99" s="12"/>
      <c r="G99" s="9">
        <v>19</v>
      </c>
      <c r="H99" s="12">
        <f t="shared" si="10"/>
        <v>4.6398248030918925</v>
      </c>
      <c r="I99" s="25"/>
      <c r="J99" s="25"/>
      <c r="K99">
        <f t="shared" si="11"/>
        <v>1.7367507073189778E-2</v>
      </c>
    </row>
    <row r="100" spans="1:11" x14ac:dyDescent="0.25">
      <c r="A100" s="9"/>
      <c r="B100" s="6"/>
      <c r="C100" s="9"/>
      <c r="D100" s="9"/>
      <c r="E100" s="9"/>
      <c r="F100" s="12"/>
      <c r="G100" s="9">
        <v>20</v>
      </c>
      <c r="H100" s="12">
        <f t="shared" si="10"/>
        <v>4.577653227879388</v>
      </c>
      <c r="I100" s="25"/>
      <c r="J100" s="25"/>
      <c r="K100">
        <f t="shared" si="11"/>
        <v>1.5482402732931118E-2</v>
      </c>
    </row>
    <row r="101" spans="1:11" x14ac:dyDescent="0.25">
      <c r="A101" s="9"/>
      <c r="B101" s="6"/>
      <c r="C101" s="9"/>
      <c r="D101" s="9"/>
      <c r="E101" s="9"/>
      <c r="F101" s="9"/>
      <c r="G101" s="9">
        <v>21</v>
      </c>
      <c r="H101" s="12">
        <f t="shared" si="10"/>
        <v>4.5192888977935324</v>
      </c>
      <c r="I101" s="25"/>
      <c r="J101" s="25"/>
      <c r="K101">
        <f t="shared" si="11"/>
        <v>1.3879516271058063E-2</v>
      </c>
    </row>
    <row r="102" spans="1:11" x14ac:dyDescent="0.25">
      <c r="A102" s="9"/>
      <c r="B102" s="6"/>
      <c r="C102" s="9"/>
      <c r="D102" s="9"/>
      <c r="E102" s="9"/>
      <c r="F102" s="9"/>
      <c r="G102" s="9">
        <v>22</v>
      </c>
      <c r="H102" s="12">
        <f t="shared" si="10"/>
        <v>4.4643333338763851</v>
      </c>
      <c r="I102" s="25"/>
      <c r="J102" s="25"/>
      <c r="K102">
        <f t="shared" si="11"/>
        <v>1.2506009248387571E-2</v>
      </c>
    </row>
    <row r="103" spans="1:11" x14ac:dyDescent="0.25">
      <c r="A103" s="9"/>
      <c r="B103" s="6"/>
      <c r="C103" s="9"/>
      <c r="D103" s="9"/>
      <c r="E103" s="9"/>
      <c r="F103" s="9"/>
      <c r="G103" s="9">
        <v>23</v>
      </c>
      <c r="H103" s="12">
        <f t="shared" si="10"/>
        <v>4.4124455414506816</v>
      </c>
      <c r="I103" s="25"/>
      <c r="J103" s="25"/>
      <c r="K103">
        <f t="shared" si="11"/>
        <v>1.1320749949112464E-2</v>
      </c>
    </row>
    <row r="104" spans="1:11" x14ac:dyDescent="0.25">
      <c r="A104" s="9"/>
      <c r="B104" s="6"/>
      <c r="C104" s="9"/>
      <c r="D104" s="9"/>
      <c r="E104" s="9"/>
      <c r="F104" s="9"/>
      <c r="G104" s="9">
        <v>24</v>
      </c>
      <c r="H104" s="12">
        <f t="shared" si="10"/>
        <v>4.3633316336257275</v>
      </c>
      <c r="I104" s="25"/>
      <c r="J104" s="25"/>
      <c r="K104">
        <f t="shared" si="11"/>
        <v>1.02913504901587E-2</v>
      </c>
    </row>
    <row r="105" spans="1:11" x14ac:dyDescent="0.25">
      <c r="A105" s="9"/>
      <c r="B105" s="6"/>
      <c r="C105" s="9"/>
      <c r="D105" s="9"/>
      <c r="E105" s="9"/>
      <c r="F105" s="9"/>
      <c r="G105" s="9">
        <v>25</v>
      </c>
      <c r="H105" s="12">
        <f t="shared" si="10"/>
        <v>4.3167366735270232</v>
      </c>
      <c r="I105" s="25"/>
      <c r="J105" s="25"/>
      <c r="K105">
        <f t="shared" si="11"/>
        <v>9.3920399479519145E-3</v>
      </c>
    </row>
    <row r="106" spans="1:11" x14ac:dyDescent="0.25">
      <c r="A106" s="10"/>
      <c r="B106" s="7"/>
      <c r="C106" s="10"/>
      <c r="D106" s="10"/>
      <c r="E106" s="10"/>
      <c r="F106" s="10"/>
      <c r="G106" s="10">
        <v>26</v>
      </c>
      <c r="H106" s="13">
        <f t="shared" si="10"/>
        <v>4.2724381926868258</v>
      </c>
      <c r="I106" s="26"/>
      <c r="J106" s="26"/>
      <c r="K106">
        <f t="shared" si="11"/>
        <v>8.6021151355628062E-3</v>
      </c>
    </row>
    <row r="107" spans="1:11" x14ac:dyDescent="0.25">
      <c r="A107" s="8">
        <v>5</v>
      </c>
      <c r="B107" s="5" t="s">
        <v>5</v>
      </c>
      <c r="C107" s="8" t="s">
        <v>14</v>
      </c>
      <c r="D107" s="8" t="s">
        <v>3</v>
      </c>
      <c r="E107" s="8">
        <v>1</v>
      </c>
      <c r="F107" s="11">
        <v>0.92800000000000005</v>
      </c>
      <c r="G107" s="8">
        <v>1</v>
      </c>
      <c r="H107" s="2">
        <v>0.92800000000000005</v>
      </c>
      <c r="I107" s="24">
        <f>AVERAGE(H107:H132)</f>
        <v>0.69552772462046897</v>
      </c>
      <c r="J107" s="24">
        <f>I107/H107</f>
        <v>0.7494910825651605</v>
      </c>
    </row>
    <row r="108" spans="1:11" x14ac:dyDescent="0.25">
      <c r="A108" s="9"/>
      <c r="B108" s="6"/>
      <c r="C108" s="9"/>
      <c r="D108" s="9"/>
      <c r="E108" s="9">
        <v>2</v>
      </c>
      <c r="F108" s="12">
        <v>0.95099999999999996</v>
      </c>
      <c r="G108" s="9">
        <v>2</v>
      </c>
      <c r="H108" s="12">
        <v>0.95099999999999996</v>
      </c>
      <c r="I108" s="25"/>
      <c r="J108" s="25"/>
    </row>
    <row r="109" spans="1:11" x14ac:dyDescent="0.25">
      <c r="A109" s="9"/>
      <c r="B109" s="6"/>
      <c r="C109" s="9"/>
      <c r="D109" s="9"/>
      <c r="E109" s="9">
        <v>3</v>
      </c>
      <c r="F109" s="12">
        <v>0.93600000000000005</v>
      </c>
      <c r="G109" s="9">
        <v>3</v>
      </c>
      <c r="H109" s="12">
        <v>0.93600000000000005</v>
      </c>
      <c r="I109" s="25"/>
      <c r="J109" s="25"/>
    </row>
    <row r="110" spans="1:11" x14ac:dyDescent="0.25">
      <c r="A110" s="9"/>
      <c r="B110" s="6"/>
      <c r="C110" s="9" t="s">
        <v>7</v>
      </c>
      <c r="D110" s="9"/>
      <c r="E110" s="9">
        <v>14</v>
      </c>
      <c r="F110" s="12">
        <v>0.621</v>
      </c>
      <c r="G110" s="9">
        <v>4</v>
      </c>
      <c r="H110" s="12">
        <f t="shared" ref="H110:H132" si="12">1.0183*G110^-0.167</f>
        <v>0.80785185252154079</v>
      </c>
      <c r="I110" s="25"/>
      <c r="J110" s="25"/>
    </row>
    <row r="111" spans="1:11" x14ac:dyDescent="0.25">
      <c r="A111" s="9"/>
      <c r="B111" s="6"/>
      <c r="C111" s="9"/>
      <c r="D111" s="9"/>
      <c r="E111" s="9"/>
      <c r="F111" s="12"/>
      <c r="G111" s="9">
        <v>5</v>
      </c>
      <c r="H111" s="12">
        <f t="shared" si="12"/>
        <v>0.77830129496446687</v>
      </c>
      <c r="I111" s="25"/>
      <c r="J111" s="25"/>
    </row>
    <row r="112" spans="1:11" x14ac:dyDescent="0.25">
      <c r="A112" s="9"/>
      <c r="B112" s="6"/>
      <c r="C112" s="9"/>
      <c r="D112" s="9"/>
      <c r="E112" s="9"/>
      <c r="F112" s="12"/>
      <c r="G112" s="9">
        <v>6</v>
      </c>
      <c r="H112" s="12">
        <f t="shared" si="12"/>
        <v>0.75496094377869571</v>
      </c>
      <c r="I112" s="25"/>
      <c r="J112" s="25"/>
    </row>
    <row r="113" spans="1:10" x14ac:dyDescent="0.25">
      <c r="A113" s="9"/>
      <c r="B113" s="6"/>
      <c r="C113" s="9"/>
      <c r="D113" s="9"/>
      <c r="E113" s="9"/>
      <c r="F113" s="12"/>
      <c r="G113" s="9">
        <v>7</v>
      </c>
      <c r="H113" s="12">
        <f t="shared" si="12"/>
        <v>0.73577388810943967</v>
      </c>
      <c r="I113" s="25"/>
      <c r="J113" s="25"/>
    </row>
    <row r="114" spans="1:10" x14ac:dyDescent="0.25">
      <c r="A114" s="9"/>
      <c r="B114" s="6"/>
      <c r="C114" s="9"/>
      <c r="D114" s="9"/>
      <c r="E114" s="9"/>
      <c r="F114" s="12"/>
      <c r="G114" s="9">
        <v>8</v>
      </c>
      <c r="H114" s="12">
        <f t="shared" si="12"/>
        <v>0.71954790978289185</v>
      </c>
      <c r="I114" s="25"/>
      <c r="J114" s="25"/>
    </row>
    <row r="115" spans="1:10" x14ac:dyDescent="0.25">
      <c r="A115" s="9"/>
      <c r="B115" s="6"/>
      <c r="C115" s="9"/>
      <c r="D115" s="9"/>
      <c r="E115" s="9"/>
      <c r="F115" s="12"/>
      <c r="G115" s="9">
        <v>9</v>
      </c>
      <c r="H115" s="12">
        <f t="shared" si="12"/>
        <v>0.70553285834796209</v>
      </c>
      <c r="I115" s="25"/>
      <c r="J115" s="25"/>
    </row>
    <row r="116" spans="1:10" x14ac:dyDescent="0.25">
      <c r="A116" s="9"/>
      <c r="B116" s="6"/>
      <c r="C116" s="9"/>
      <c r="D116" s="9"/>
      <c r="E116" s="9"/>
      <c r="F116" s="12"/>
      <c r="G116" s="9">
        <v>10</v>
      </c>
      <c r="H116" s="12">
        <f t="shared" si="12"/>
        <v>0.69322743795783681</v>
      </c>
      <c r="I116" s="25"/>
      <c r="J116" s="25"/>
    </row>
    <row r="117" spans="1:10" x14ac:dyDescent="0.25">
      <c r="A117" s="9"/>
      <c r="B117" s="6"/>
      <c r="C117" s="9"/>
      <c r="D117" s="9"/>
      <c r="E117" s="9"/>
      <c r="F117" s="12"/>
      <c r="G117" s="9">
        <v>11</v>
      </c>
      <c r="H117" s="12">
        <f t="shared" si="12"/>
        <v>0.68228082409077151</v>
      </c>
      <c r="I117" s="25"/>
      <c r="J117" s="25"/>
    </row>
    <row r="118" spans="1:10" x14ac:dyDescent="0.25">
      <c r="A118" s="9"/>
      <c r="B118" s="6"/>
      <c r="C118" s="9"/>
      <c r="D118" s="9"/>
      <c r="E118" s="9"/>
      <c r="F118" s="12"/>
      <c r="G118" s="9">
        <v>12</v>
      </c>
      <c r="H118" s="12">
        <f t="shared" si="12"/>
        <v>0.67243835285900388</v>
      </c>
      <c r="I118" s="25"/>
      <c r="J118" s="25"/>
    </row>
    <row r="119" spans="1:10" x14ac:dyDescent="0.25">
      <c r="A119" s="9"/>
      <c r="B119" s="6"/>
      <c r="C119" s="9"/>
      <c r="D119" s="9"/>
      <c r="E119" s="9"/>
      <c r="F119" s="12"/>
      <c r="G119" s="9">
        <v>13</v>
      </c>
      <c r="H119" s="12">
        <f t="shared" si="12"/>
        <v>0.66350958944190441</v>
      </c>
      <c r="I119" s="25"/>
      <c r="J119" s="25"/>
    </row>
    <row r="120" spans="1:10" x14ac:dyDescent="0.25">
      <c r="A120" s="9"/>
      <c r="B120" s="6"/>
      <c r="C120" s="9"/>
      <c r="D120" s="9"/>
      <c r="E120" s="9"/>
      <c r="F120" s="12"/>
      <c r="G120" s="9">
        <v>14</v>
      </c>
      <c r="H120" s="12">
        <f t="shared" si="12"/>
        <v>0.65534857859085238</v>
      </c>
      <c r="I120" s="25"/>
      <c r="J120" s="25"/>
    </row>
    <row r="121" spans="1:10" x14ac:dyDescent="0.25">
      <c r="A121" s="9"/>
      <c r="B121" s="6"/>
      <c r="C121" s="9"/>
      <c r="D121" s="9"/>
      <c r="E121" s="9"/>
      <c r="F121" s="12"/>
      <c r="G121" s="9">
        <v>15</v>
      </c>
      <c r="H121" s="12">
        <f t="shared" si="12"/>
        <v>0.64784110995150657</v>
      </c>
      <c r="I121" s="25"/>
      <c r="J121" s="25"/>
    </row>
    <row r="122" spans="1:10" x14ac:dyDescent="0.25">
      <c r="A122" s="9"/>
      <c r="B122" s="6"/>
      <c r="C122" s="9"/>
      <c r="D122" s="9"/>
      <c r="E122" s="9"/>
      <c r="F122" s="12"/>
      <c r="G122" s="9">
        <v>16</v>
      </c>
      <c r="H122" s="12">
        <f t="shared" si="12"/>
        <v>0.64089621488999815</v>
      </c>
      <c r="I122" s="25"/>
      <c r="J122" s="25"/>
    </row>
    <row r="123" spans="1:10" x14ac:dyDescent="0.25">
      <c r="A123" s="9"/>
      <c r="B123" s="6"/>
      <c r="C123" s="9"/>
      <c r="D123" s="9"/>
      <c r="E123" s="9"/>
      <c r="F123" s="12"/>
      <c r="G123" s="9">
        <v>17</v>
      </c>
      <c r="H123" s="12">
        <f t="shared" si="12"/>
        <v>0.63444031765458997</v>
      </c>
      <c r="I123" s="25"/>
      <c r="J123" s="25"/>
    </row>
    <row r="124" spans="1:10" x14ac:dyDescent="0.25">
      <c r="A124" s="9"/>
      <c r="B124" s="6"/>
      <c r="C124" s="9"/>
      <c r="D124" s="9"/>
      <c r="E124" s="9"/>
      <c r="F124" s="12"/>
      <c r="G124" s="9">
        <v>18</v>
      </c>
      <c r="H124" s="12">
        <f t="shared" si="12"/>
        <v>0.62841310807526896</v>
      </c>
      <c r="I124" s="25"/>
      <c r="J124" s="25"/>
    </row>
    <row r="125" spans="1:10" x14ac:dyDescent="0.25">
      <c r="A125" s="9"/>
      <c r="B125" s="6"/>
      <c r="C125" s="9"/>
      <c r="D125" s="9"/>
      <c r="E125" s="9"/>
      <c r="F125" s="12"/>
      <c r="G125" s="9">
        <v>19</v>
      </c>
      <c r="H125" s="12">
        <f t="shared" si="12"/>
        <v>0.62276456349946308</v>
      </c>
      <c r="I125" s="25"/>
      <c r="J125" s="25"/>
    </row>
    <row r="126" spans="1:10" x14ac:dyDescent="0.25">
      <c r="A126" s="9"/>
      <c r="B126" s="6"/>
      <c r="C126" s="9"/>
      <c r="D126" s="9"/>
      <c r="E126" s="9"/>
      <c r="F126" s="12"/>
      <c r="G126" s="9">
        <v>20</v>
      </c>
      <c r="H126" s="12">
        <f t="shared" si="12"/>
        <v>0.61745275749480377</v>
      </c>
      <c r="I126" s="25"/>
      <c r="J126" s="25"/>
    </row>
    <row r="127" spans="1:10" x14ac:dyDescent="0.25">
      <c r="A127" s="9"/>
      <c r="B127" s="6"/>
      <c r="C127" s="9"/>
      <c r="D127" s="9"/>
      <c r="E127" s="9"/>
      <c r="F127" s="9"/>
      <c r="G127" s="9">
        <v>21</v>
      </c>
      <c r="H127" s="12">
        <f t="shared" si="12"/>
        <v>0.61244221926666209</v>
      </c>
      <c r="I127" s="25"/>
      <c r="J127" s="25"/>
    </row>
    <row r="128" spans="1:10" x14ac:dyDescent="0.25">
      <c r="A128" s="9"/>
      <c r="B128" s="6"/>
      <c r="C128" s="9"/>
      <c r="D128" s="9"/>
      <c r="E128" s="9"/>
      <c r="F128" s="9"/>
      <c r="G128" s="9">
        <v>22</v>
      </c>
      <c r="H128" s="12">
        <f t="shared" si="12"/>
        <v>0.60770268623772594</v>
      </c>
      <c r="I128" s="25"/>
      <c r="J128" s="25"/>
    </row>
    <row r="129" spans="1:10" x14ac:dyDescent="0.25">
      <c r="A129" s="9"/>
      <c r="B129" s="6"/>
      <c r="C129" s="9"/>
      <c r="D129" s="9"/>
      <c r="E129" s="9"/>
      <c r="F129" s="9"/>
      <c r="G129" s="9">
        <v>23</v>
      </c>
      <c r="H129" s="12">
        <f t="shared" si="12"/>
        <v>0.60320814230413311</v>
      </c>
      <c r="I129" s="25"/>
      <c r="J129" s="25"/>
    </row>
    <row r="130" spans="1:10" x14ac:dyDescent="0.25">
      <c r="A130" s="9"/>
      <c r="B130" s="6"/>
      <c r="C130" s="9"/>
      <c r="D130" s="9"/>
      <c r="E130" s="9"/>
      <c r="F130" s="9"/>
      <c r="G130" s="9">
        <v>24</v>
      </c>
      <c r="H130" s="12">
        <f t="shared" si="12"/>
        <v>0.59893606698716495</v>
      </c>
      <c r="I130" s="25"/>
      <c r="J130" s="25"/>
    </row>
    <row r="131" spans="1:10" x14ac:dyDescent="0.25">
      <c r="A131" s="9"/>
      <c r="B131" s="6"/>
      <c r="C131" s="9"/>
      <c r="D131" s="9"/>
      <c r="E131" s="9"/>
      <c r="F131" s="9"/>
      <c r="G131" s="9">
        <v>25</v>
      </c>
      <c r="H131" s="12">
        <f t="shared" si="12"/>
        <v>0.59486684252515565</v>
      </c>
      <c r="I131" s="25"/>
      <c r="J131" s="25"/>
    </row>
    <row r="132" spans="1:10" x14ac:dyDescent="0.25">
      <c r="A132" s="10"/>
      <c r="B132" s="7"/>
      <c r="C132" s="10"/>
      <c r="D132" s="10"/>
      <c r="E132" s="10"/>
      <c r="F132" s="10"/>
      <c r="G132" s="10">
        <v>26</v>
      </c>
      <c r="H132" s="13">
        <f t="shared" si="12"/>
        <v>0.59098328080035789</v>
      </c>
      <c r="I132" s="26"/>
      <c r="J132" s="26"/>
    </row>
  </sheetData>
  <sortState ref="L55:L65">
    <sortCondition descending="1" ref="L55:L65"/>
  </sortState>
  <mergeCells count="10">
    <mergeCell ref="I3:I28"/>
    <mergeCell ref="J3:J28"/>
    <mergeCell ref="I29:I54"/>
    <mergeCell ref="J29:J54"/>
    <mergeCell ref="I107:I132"/>
    <mergeCell ref="J107:J132"/>
    <mergeCell ref="I81:I106"/>
    <mergeCell ref="J81:J106"/>
    <mergeCell ref="I55:I80"/>
    <mergeCell ref="J55:J80"/>
  </mergeCells>
  <pageMargins left="0.25" right="0.25" top="0.5" bottom="0.5" header="0.3" footer="0.3"/>
  <pageSetup scale="36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workbookViewId="0">
      <selection activeCell="F11" sqref="F11"/>
    </sheetView>
  </sheetViews>
  <sheetFormatPr defaultRowHeight="15" x14ac:dyDescent="0.25"/>
  <cols>
    <col min="1" max="1" width="17.140625" customWidth="1"/>
    <col min="2" max="2" width="22.42578125" customWidth="1"/>
    <col min="3" max="3" width="29" customWidth="1"/>
    <col min="4" max="4" width="38.42578125" customWidth="1"/>
    <col min="5" max="5" width="18.5703125" customWidth="1"/>
    <col min="6" max="6" width="20.28515625" customWidth="1"/>
    <col min="7" max="7" width="17.5703125" bestFit="1" customWidth="1"/>
    <col min="8" max="8" width="16.42578125" customWidth="1"/>
  </cols>
  <sheetData>
    <row r="2" spans="1:8" ht="45" x14ac:dyDescent="0.25">
      <c r="A2" s="1" t="s">
        <v>16</v>
      </c>
      <c r="B2" t="s">
        <v>17</v>
      </c>
      <c r="C2" t="s">
        <v>6</v>
      </c>
      <c r="D2" s="1" t="s">
        <v>10</v>
      </c>
      <c r="E2" s="1" t="s">
        <v>23</v>
      </c>
      <c r="F2" s="1" t="s">
        <v>41</v>
      </c>
      <c r="G2" s="18" t="s">
        <v>42</v>
      </c>
      <c r="H2" s="1" t="s">
        <v>9</v>
      </c>
    </row>
    <row r="3" spans="1:8" x14ac:dyDescent="0.25">
      <c r="A3" s="1">
        <v>1</v>
      </c>
      <c r="B3" t="s">
        <v>11</v>
      </c>
      <c r="C3" t="s">
        <v>15</v>
      </c>
      <c r="D3" s="1" t="s">
        <v>4</v>
      </c>
      <c r="E3" s="1" t="s">
        <v>40</v>
      </c>
      <c r="F3" s="2">
        <v>10.657</v>
      </c>
      <c r="G3" s="2">
        <v>4.8347765302690258</v>
      </c>
      <c r="H3" s="2">
        <v>0.45367143945472699</v>
      </c>
    </row>
    <row r="4" spans="1:8" x14ac:dyDescent="0.25">
      <c r="A4" s="1">
        <v>2</v>
      </c>
      <c r="B4" t="s">
        <v>11</v>
      </c>
      <c r="C4" t="s">
        <v>15</v>
      </c>
      <c r="D4" s="1" t="s">
        <v>4</v>
      </c>
      <c r="E4" s="1" t="s">
        <v>40</v>
      </c>
      <c r="F4" s="2">
        <v>10.318938579003897</v>
      </c>
      <c r="G4" s="2">
        <v>5.4286131946768217</v>
      </c>
      <c r="H4" s="2">
        <v>0.52608251838251119</v>
      </c>
    </row>
    <row r="5" spans="1:8" x14ac:dyDescent="0.25">
      <c r="A5" s="1">
        <v>4</v>
      </c>
      <c r="B5" t="s">
        <v>11</v>
      </c>
      <c r="C5" t="s">
        <v>15</v>
      </c>
      <c r="D5" s="1" t="s">
        <v>4</v>
      </c>
      <c r="E5" s="1" t="s">
        <v>40</v>
      </c>
      <c r="F5" s="2">
        <v>11.258000000000001</v>
      </c>
      <c r="G5" s="2">
        <v>5.6</v>
      </c>
      <c r="H5" s="2">
        <v>0.5</v>
      </c>
    </row>
    <row r="6" spans="1:8" x14ac:dyDescent="0.25">
      <c r="A6" s="1">
        <v>3</v>
      </c>
      <c r="B6" t="s">
        <v>11</v>
      </c>
      <c r="C6" t="s">
        <v>14</v>
      </c>
      <c r="D6" s="1" t="s">
        <v>4</v>
      </c>
      <c r="E6" s="1" t="s">
        <v>40</v>
      </c>
      <c r="F6" s="2">
        <v>14.087</v>
      </c>
      <c r="G6" s="2">
        <v>7.81</v>
      </c>
      <c r="H6" s="2">
        <v>0.55000000000000004</v>
      </c>
    </row>
    <row r="7" spans="1:8" x14ac:dyDescent="0.25">
      <c r="A7" s="1">
        <v>5</v>
      </c>
      <c r="B7" t="s">
        <v>5</v>
      </c>
      <c r="C7" t="s">
        <v>14</v>
      </c>
      <c r="D7" s="1" t="s">
        <v>3</v>
      </c>
      <c r="E7" s="1" t="s">
        <v>40</v>
      </c>
      <c r="F7" s="2">
        <v>0.92800000000000005</v>
      </c>
      <c r="G7" s="2">
        <v>0.69552772462046897</v>
      </c>
      <c r="H7" s="2">
        <v>0.7494910825651605</v>
      </c>
    </row>
    <row r="10" spans="1:8" x14ac:dyDescent="0.25">
      <c r="B10" s="5"/>
      <c r="C10" s="27" t="s">
        <v>29</v>
      </c>
      <c r="D10" s="28"/>
    </row>
    <row r="11" spans="1:8" ht="45" x14ac:dyDescent="0.25">
      <c r="B11" s="6" t="s">
        <v>20</v>
      </c>
      <c r="C11" s="19" t="s">
        <v>21</v>
      </c>
      <c r="D11" s="19" t="s">
        <v>22</v>
      </c>
    </row>
    <row r="12" spans="1:8" x14ac:dyDescent="0.25">
      <c r="B12" s="3" t="s">
        <v>18</v>
      </c>
      <c r="C12" s="23">
        <f>AVERAGE(H3:H5)</f>
        <v>0.49325131927907934</v>
      </c>
      <c r="D12" s="23">
        <f>C12/C13*D13</f>
        <v>0.67261543538056268</v>
      </c>
      <c r="E12">
        <f>C12/C13*E13</f>
        <v>0.79817031665160099</v>
      </c>
    </row>
    <row r="13" spans="1:8" x14ac:dyDescent="0.25">
      <c r="B13" s="7" t="s">
        <v>19</v>
      </c>
      <c r="C13" s="10">
        <v>0.55000000000000004</v>
      </c>
      <c r="D13" s="10">
        <v>0.75</v>
      </c>
      <c r="E13">
        <v>0.89</v>
      </c>
    </row>
    <row r="20" spans="2:9" x14ac:dyDescent="0.25">
      <c r="B20" s="20" t="s">
        <v>17</v>
      </c>
      <c r="C20" s="5" t="s">
        <v>27</v>
      </c>
      <c r="D20" s="5" t="s">
        <v>1</v>
      </c>
      <c r="E20" s="5" t="s">
        <v>23</v>
      </c>
      <c r="F20" s="5" t="s">
        <v>14</v>
      </c>
      <c r="G20" s="5" t="s">
        <v>15</v>
      </c>
    </row>
    <row r="21" spans="2:9" x14ac:dyDescent="0.25">
      <c r="B21" s="20" t="s">
        <v>25</v>
      </c>
      <c r="C21" s="8">
        <v>1.9</v>
      </c>
      <c r="D21" s="8">
        <v>1</v>
      </c>
      <c r="E21" s="8" t="s">
        <v>24</v>
      </c>
      <c r="F21" s="11">
        <v>14.087</v>
      </c>
      <c r="G21" s="11">
        <v>11.258000000000001</v>
      </c>
      <c r="H21">
        <f>F21/G21</f>
        <v>1.2512879729969799</v>
      </c>
    </row>
    <row r="22" spans="2:9" x14ac:dyDescent="0.25">
      <c r="B22" s="21"/>
      <c r="C22" s="9"/>
      <c r="D22" s="9">
        <v>2</v>
      </c>
      <c r="E22" s="9" t="s">
        <v>24</v>
      </c>
      <c r="F22" s="12">
        <v>11.771000000000001</v>
      </c>
      <c r="G22" s="12">
        <v>8.581999999999999</v>
      </c>
      <c r="H22">
        <f t="shared" ref="H22:H27" si="0">F22/G22</f>
        <v>1.3715917035656027</v>
      </c>
    </row>
    <row r="23" spans="2:9" x14ac:dyDescent="0.25">
      <c r="B23" s="21"/>
      <c r="C23" s="9"/>
      <c r="D23" s="9">
        <v>3</v>
      </c>
      <c r="E23" s="9" t="s">
        <v>24</v>
      </c>
      <c r="F23" s="12">
        <v>10.28</v>
      </c>
      <c r="G23" s="12">
        <v>7.3870000000000005</v>
      </c>
      <c r="H23">
        <f t="shared" si="0"/>
        <v>1.3916339515364828</v>
      </c>
    </row>
    <row r="24" spans="2:9" x14ac:dyDescent="0.25">
      <c r="B24" s="21"/>
      <c r="C24" s="9"/>
      <c r="D24" s="9">
        <v>4</v>
      </c>
      <c r="E24" s="9" t="s">
        <v>24</v>
      </c>
      <c r="F24" s="12">
        <v>9.2029999999999994</v>
      </c>
      <c r="G24" s="12">
        <v>6.8680000000000003</v>
      </c>
      <c r="H24">
        <f t="shared" si="0"/>
        <v>1.339982527664531</v>
      </c>
    </row>
    <row r="25" spans="2:9" x14ac:dyDescent="0.25">
      <c r="B25" s="21"/>
      <c r="C25" s="9"/>
      <c r="D25" s="9">
        <v>5</v>
      </c>
      <c r="E25" s="9" t="s">
        <v>24</v>
      </c>
      <c r="F25" s="12">
        <v>8.6509953073452497</v>
      </c>
      <c r="G25" s="12">
        <v>6.58</v>
      </c>
      <c r="H25">
        <f t="shared" si="0"/>
        <v>1.3147409281679712</v>
      </c>
    </row>
    <row r="26" spans="2:9" x14ac:dyDescent="0.25">
      <c r="B26" s="21"/>
      <c r="C26" s="9"/>
      <c r="D26" s="9">
        <v>6</v>
      </c>
      <c r="E26" s="9" t="s">
        <v>24</v>
      </c>
      <c r="F26" s="12">
        <v>8.161999999999999</v>
      </c>
      <c r="G26" s="12">
        <v>6.3</v>
      </c>
      <c r="H26">
        <f t="shared" si="0"/>
        <v>1.2955555555555553</v>
      </c>
    </row>
    <row r="27" spans="2:9" x14ac:dyDescent="0.25">
      <c r="B27" s="22"/>
      <c r="C27" s="10"/>
      <c r="D27" s="10">
        <v>7</v>
      </c>
      <c r="E27" s="10" t="s">
        <v>24</v>
      </c>
      <c r="F27" s="13">
        <v>7.9130000000000003</v>
      </c>
      <c r="G27" s="13">
        <v>6.141</v>
      </c>
      <c r="H27">
        <f t="shared" si="0"/>
        <v>1.2885523530369647</v>
      </c>
      <c r="I27">
        <f>AVERAGE(H21:H27)</f>
        <v>1.3219064275034411</v>
      </c>
    </row>
    <row r="28" spans="2:9" x14ac:dyDescent="0.25">
      <c r="B28" s="20" t="s">
        <v>26</v>
      </c>
      <c r="C28" s="8">
        <v>1.7</v>
      </c>
      <c r="D28" s="8">
        <v>1</v>
      </c>
      <c r="E28" s="8" t="s">
        <v>28</v>
      </c>
      <c r="F28" s="11">
        <v>23.172000000000001</v>
      </c>
      <c r="G28" s="11">
        <v>9.7759999999999998</v>
      </c>
      <c r="H28">
        <v>2.3702945990180035</v>
      </c>
    </row>
    <row r="29" spans="2:9" x14ac:dyDescent="0.25">
      <c r="B29" s="22"/>
      <c r="C29" s="7"/>
      <c r="D29" s="10">
        <v>2</v>
      </c>
      <c r="E29" s="10" t="s">
        <v>28</v>
      </c>
      <c r="F29" s="13">
        <v>13.837999999999999</v>
      </c>
      <c r="G29" s="13">
        <v>6.87</v>
      </c>
      <c r="H29">
        <v>2.0142649199417755</v>
      </c>
    </row>
    <row r="32" spans="2:9" x14ac:dyDescent="0.25">
      <c r="B32" s="3" t="s">
        <v>20</v>
      </c>
      <c r="C32" s="4" t="s">
        <v>30</v>
      </c>
      <c r="D32" s="4" t="s">
        <v>31</v>
      </c>
    </row>
    <row r="33" spans="2:4" x14ac:dyDescent="0.25">
      <c r="B33" s="5" t="s">
        <v>18</v>
      </c>
      <c r="C33" s="8">
        <v>1</v>
      </c>
      <c r="D33" s="29">
        <v>1.1499999999999999</v>
      </c>
    </row>
    <row r="34" spans="2:4" x14ac:dyDescent="0.25">
      <c r="B34" s="7" t="s">
        <v>19</v>
      </c>
      <c r="C34" s="10">
        <v>1.3</v>
      </c>
      <c r="D34" s="30"/>
    </row>
  </sheetData>
  <mergeCells count="2">
    <mergeCell ref="C10:D10"/>
    <mergeCell ref="D33:D3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Readme</vt:lpstr>
      <vt:lpstr>Worksheet1. Data</vt:lpstr>
      <vt:lpstr>Worksheet2. Correction Summary</vt:lpstr>
      <vt:lpstr>Chart1-comparison of tests</vt:lpstr>
      <vt:lpstr>Chart2-20 day diurnal test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Wong</dc:creator>
  <cp:lastModifiedBy>Walter Wong</cp:lastModifiedBy>
  <cp:lastPrinted>2018-12-07T21:50:10Z</cp:lastPrinted>
  <dcterms:created xsi:type="dcterms:W3CDTF">2018-10-09T16:09:24Z</dcterms:created>
  <dcterms:modified xsi:type="dcterms:W3CDTF">2019-03-06T22:07:47Z</dcterms:modified>
</cp:coreProperties>
</file>