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codeName="ThisWorkbook"/>
  <mc:AlternateContent xmlns:mc="http://schemas.openxmlformats.org/markup-compatibility/2006">
    <mc:Choice Requires="x15">
      <x15ac:absPath xmlns:x15ac="http://schemas.microsoft.com/office/spreadsheetml/2010/11/ac" url="https://carb.sharepoint.com/sites/ISD/CapTrade/PDS/Natural Gas Allocation/NGS Use of Value/cy2021/Summary Report/"/>
    </mc:Choice>
  </mc:AlternateContent>
  <xr:revisionPtr revIDLastSave="184" documentId="8_{00758BCC-AF52-4F31-93E5-664E733AA31B}" xr6:coauthVersionLast="47" xr6:coauthVersionMax="47" xr10:uidLastSave="{D74EC126-0963-4877-9715-D5A94AFD275C}"/>
  <bookViews>
    <workbookView xWindow="28680" yWindow="-120" windowWidth="29040" windowHeight="15840" xr2:uid="{00000000-000D-0000-FFFF-FFFF00000000}"/>
  </bookViews>
  <sheets>
    <sheet name="IOU Expenditures" sheetId="101" r:id="rId1"/>
    <sheet name="POU Expenditures" sheetId="102" r:id="rId2"/>
    <sheet name="Categories of POU Use" sheetId="100"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01" l="1"/>
  <c r="G16" i="101"/>
  <c r="F16" i="101"/>
  <c r="E16" i="101"/>
  <c r="C4" i="102" l="1"/>
  <c r="B10" i="102"/>
  <c r="H17" i="102"/>
  <c r="I3" i="102"/>
  <c r="I9" i="101"/>
  <c r="I5" i="101"/>
  <c r="I3" i="101"/>
  <c r="G17" i="102"/>
  <c r="C17" i="102"/>
  <c r="D17" i="102"/>
  <c r="I16" i="102"/>
  <c r="E17" i="102"/>
  <c r="I13" i="102"/>
  <c r="F17" i="102"/>
  <c r="I12" i="102"/>
  <c r="I8" i="102"/>
  <c r="E7" i="102"/>
  <c r="I9" i="102"/>
  <c r="D7" i="102"/>
  <c r="C7" i="102"/>
  <c r="C20" i="102"/>
  <c r="D20" i="102"/>
  <c r="E20" i="102"/>
  <c r="F20" i="102"/>
  <c r="G20" i="102"/>
  <c r="H20" i="102"/>
  <c r="I5" i="102"/>
  <c r="I6" i="102"/>
  <c r="H7" i="102"/>
  <c r="G7" i="102"/>
  <c r="F7" i="102"/>
  <c r="I19" i="101"/>
  <c r="I15" i="101"/>
  <c r="D16" i="101"/>
  <c r="I10" i="101"/>
  <c r="I11" i="101"/>
  <c r="C21" i="101"/>
  <c r="D21" i="101"/>
  <c r="E21" i="101"/>
  <c r="F21" i="101"/>
  <c r="G21" i="101"/>
  <c r="H21" i="101"/>
  <c r="I7" i="101"/>
  <c r="I6" i="101"/>
  <c r="C16" i="101"/>
  <c r="B16" i="101"/>
  <c r="G8" i="101"/>
  <c r="F8" i="101"/>
  <c r="E8" i="101"/>
  <c r="D8" i="101"/>
  <c r="B8" i="101"/>
  <c r="B12" i="101" s="1"/>
  <c r="I14" i="102" l="1"/>
  <c r="I15" i="102"/>
  <c r="I10" i="102"/>
  <c r="B20" i="102"/>
  <c r="I20" i="102" s="1"/>
  <c r="B7" i="102"/>
  <c r="I7" i="102" s="1"/>
  <c r="B17" i="102"/>
  <c r="H8" i="101"/>
  <c r="C8" i="101"/>
  <c r="B17" i="101"/>
  <c r="C4" i="101" s="1"/>
  <c r="B21" i="101"/>
  <c r="I21" i="101" s="1"/>
  <c r="I14" i="101"/>
  <c r="I8" i="101" l="1"/>
  <c r="I12" i="101" s="1"/>
  <c r="I17" i="102"/>
  <c r="I18" i="102" s="1"/>
  <c r="B18" i="102"/>
  <c r="C12" i="101"/>
  <c r="C17" i="101" s="1"/>
  <c r="D4" i="101" s="1"/>
  <c r="I16" i="101"/>
  <c r="I17" i="101" l="1"/>
  <c r="C10" i="102"/>
  <c r="C18" i="102" s="1"/>
  <c r="D4" i="102" s="1"/>
  <c r="D12" i="101"/>
  <c r="D17" i="101" s="1"/>
  <c r="E4" i="101" s="1"/>
  <c r="D10" i="102" l="1"/>
  <c r="D18" i="102" s="1"/>
  <c r="E4" i="102" s="1"/>
  <c r="E12" i="101"/>
  <c r="E17" i="101" s="1"/>
  <c r="F4" i="101" s="1"/>
  <c r="E10" i="102" l="1"/>
  <c r="E18" i="102" s="1"/>
  <c r="F4" i="102" s="1"/>
  <c r="F12" i="101"/>
  <c r="F17" i="101" s="1"/>
  <c r="G4" i="101" s="1"/>
  <c r="F10" i="102" l="1"/>
  <c r="F18" i="102" s="1"/>
  <c r="G4" i="102" s="1"/>
  <c r="G12" i="101"/>
  <c r="G17" i="101" s="1"/>
  <c r="H4" i="101" s="1"/>
  <c r="H12" i="101" s="1"/>
  <c r="G10" i="102" l="1"/>
  <c r="G18" i="102" s="1"/>
  <c r="H4" i="102" s="1"/>
  <c r="H10" i="102" s="1"/>
  <c r="H17" i="101"/>
  <c r="H18" i="102" l="1"/>
</calcChain>
</file>

<file path=xl/sharedStrings.xml><?xml version="1.0" encoding="utf-8"?>
<sst xmlns="http://schemas.openxmlformats.org/spreadsheetml/2006/main" count="130" uniqueCount="74">
  <si>
    <t>Summary of the Investor-Owned NG Supplier (PG&amp;E, SDG&amp;E, SoCalGas, and Southwest Gas) Use of Allocated Allowance Value in 2015-2021</t>
  </si>
  <si>
    <t>Category</t>
  </si>
  <si>
    <t>2015-2021</t>
  </si>
  <si>
    <t>Value of Allocated Allowances Used for Compliance</t>
  </si>
  <si>
    <t xml:space="preserve">Balance from Previous Year </t>
  </si>
  <si>
    <t>Auction Proceeds Received</t>
  </si>
  <si>
    <t>Interest Accrued</t>
  </si>
  <si>
    <t>Net 2015-2017 Compliance Costs</t>
  </si>
  <si>
    <t xml:space="preserve">     Outreach Expenses</t>
  </si>
  <si>
    <t xml:space="preserve">     Education Expenses</t>
  </si>
  <si>
    <t xml:space="preserve">     Administrative Expenses</t>
  </si>
  <si>
    <t>Net Auction Proceeds Available for Ratepayers</t>
  </si>
  <si>
    <t>BUILD &amp; TECH Expenditures Less Admin/Outreach/Education</t>
  </si>
  <si>
    <t>Total Auction Proceeds Expended</t>
  </si>
  <si>
    <t>Notes:</t>
  </si>
  <si>
    <t>Summary of the Publicly Owned Natural Gas Supplier (City of Long Beach, City of Palo Alto, City of Vernon) Use of Allocated Allowance Value in 2015-2021</t>
  </si>
  <si>
    <r>
      <t>Outreach and Administrative Expenses</t>
    </r>
    <r>
      <rPr>
        <vertAlign val="superscript"/>
        <sz val="12"/>
        <color rgb="FF000000"/>
        <rFont val="Arial"/>
        <family val="2"/>
      </rPr>
      <t>1</t>
    </r>
  </si>
  <si>
    <t>Purchasing Allowances</t>
  </si>
  <si>
    <t>Energy Efficiency</t>
  </si>
  <si>
    <t>Fuel-Switching</t>
  </si>
  <si>
    <t xml:space="preserve">Renewable Energy </t>
  </si>
  <si>
    <t>Electric Vehicles</t>
  </si>
  <si>
    <t>End of Year Auction Proceeds Balance</t>
  </si>
  <si>
    <r>
      <t>Total Value of Allocated Allowances in Data Year</t>
    </r>
    <r>
      <rPr>
        <vertAlign val="superscript"/>
        <sz val="12"/>
        <color theme="1"/>
        <rFont val="Arial"/>
        <family val="2"/>
      </rPr>
      <t>2</t>
    </r>
  </si>
  <si>
    <r>
      <rPr>
        <b/>
        <i/>
        <sz val="12"/>
        <color theme="1"/>
        <rFont val="Arial"/>
        <family val="2"/>
      </rPr>
      <t>1.</t>
    </r>
    <r>
      <rPr>
        <i/>
        <sz val="12"/>
        <color theme="1"/>
        <rFont val="Arial"/>
        <family val="2"/>
      </rPr>
      <t xml:space="preserve">  Outreach and administrative costs are broken out in rows 7-9 for reference but are not subtracted from the net auction proceeds available for ratepayers in row 10.  Instead, these outreach and administrative costs are included in the expenditures in rows 12-17.</t>
    </r>
  </si>
  <si>
    <r>
      <rPr>
        <b/>
        <i/>
        <sz val="12"/>
        <color theme="1"/>
        <rFont val="Arial"/>
        <family val="2"/>
      </rPr>
      <t xml:space="preserve">2. </t>
    </r>
    <r>
      <rPr>
        <i/>
        <sz val="12"/>
        <color theme="1"/>
        <rFont val="Arial"/>
        <family val="2"/>
      </rPr>
      <t xml:space="preserve"> The total value of allocated allowances in the data year includes auction proceeds received, interest, and the value of allocated allowances used for compliance.</t>
    </r>
  </si>
  <si>
    <t>This table lists uses of allocated allowance value as reported by publicly owned natural gas suppliers and only includes uses funded by allocated allowance value, not any other sources.</t>
  </si>
  <si>
    <t>Natural Gas Supplier</t>
  </si>
  <si>
    <t>Use Category</t>
  </si>
  <si>
    <t>Description</t>
  </si>
  <si>
    <t>Years Expended</t>
  </si>
  <si>
    <t>Long Beach Gas &amp; Oil Dept</t>
  </si>
  <si>
    <t>Deposited for Compliance</t>
  </si>
  <si>
    <t>Deposited allowances for compliance</t>
  </si>
  <si>
    <t>2015, 2017, 2018, 2019, 2020, 2021</t>
  </si>
  <si>
    <t>Purchase of Allowances</t>
  </si>
  <si>
    <t>Purchase of allowances</t>
  </si>
  <si>
    <t>LED streetlighting retrofit</t>
  </si>
  <si>
    <t>2017, 2018, 2019, 2020</t>
  </si>
  <si>
    <t>Residential energy efficiency outreach program</t>
  </si>
  <si>
    <t xml:space="preserve">Residential efficient water fixture retrofit </t>
  </si>
  <si>
    <t>2019, 2020, 2021</t>
  </si>
  <si>
    <t>Transportation electrification</t>
  </si>
  <si>
    <t>EV charging stations</t>
  </si>
  <si>
    <t>2018, 2019, 2020, 2021</t>
  </si>
  <si>
    <t>Renewable Energy Project</t>
  </si>
  <si>
    <t>Battery storage</t>
  </si>
  <si>
    <t xml:space="preserve">Building Retrofits </t>
  </si>
  <si>
    <t>2020, 2021</t>
  </si>
  <si>
    <t>Citywide Solar Program</t>
  </si>
  <si>
    <t>Energy Efficient Appliances Program</t>
  </si>
  <si>
    <t>Unspent</t>
  </si>
  <si>
    <t>No plans reported</t>
  </si>
  <si>
    <t>2015, 2016, 2017, 2018, 2019, 2020, 2021</t>
  </si>
  <si>
    <t>City of Palo Alto - Gas Utility</t>
  </si>
  <si>
    <t>City of Vernon, Gas Municipal Utility Department</t>
  </si>
  <si>
    <t>Industrial boiler replacement</t>
  </si>
  <si>
    <t>Industrial process heater retrofit</t>
  </si>
  <si>
    <t>Industrial boiler maintenance</t>
  </si>
  <si>
    <t>2017, 2020</t>
  </si>
  <si>
    <t>Electrification of diesel machinery</t>
  </si>
  <si>
    <t>2019, 2020</t>
  </si>
  <si>
    <t>Summary of Publicly Owned Natural Gas Supplier Uses of Allocated Allowance Value in 2015-2021</t>
  </si>
  <si>
    <r>
      <t>Outreach/Education/Administrative Expenses</t>
    </r>
    <r>
      <rPr>
        <vertAlign val="superscript"/>
        <sz val="12"/>
        <color rgb="FF000000"/>
        <rFont val="Arial"/>
        <family val="2"/>
      </rPr>
      <t>1</t>
    </r>
  </si>
  <si>
    <r>
      <rPr>
        <b/>
        <i/>
        <sz val="12"/>
        <color theme="1"/>
        <rFont val="Arial"/>
        <family val="2"/>
      </rPr>
      <t xml:space="preserve">2.  </t>
    </r>
    <r>
      <rPr>
        <i/>
        <sz val="12"/>
        <color theme="1"/>
        <rFont val="Arial"/>
        <family val="2"/>
      </rPr>
      <t>The 2018 Residential CCC for Southern California Gas Company and San Diego Gas and Electric were held and distributed in April 2019, in combination with the 2019 Residential CCC.</t>
    </r>
  </si>
  <si>
    <r>
      <rPr>
        <b/>
        <i/>
        <sz val="12"/>
        <color theme="1"/>
        <rFont val="Arial"/>
        <family val="2"/>
      </rPr>
      <t>3.</t>
    </r>
    <r>
      <rPr>
        <i/>
        <sz val="12"/>
        <color theme="1"/>
        <rFont val="Arial"/>
        <family val="2"/>
      </rPr>
      <t xml:space="preserve"> The total proceeds distributed as the Residential CCC in each year does not include franchise fees and uncollectibles.</t>
    </r>
  </si>
  <si>
    <r>
      <rPr>
        <b/>
        <i/>
        <sz val="12"/>
        <color theme="1"/>
        <rFont val="Arial"/>
        <family val="2"/>
      </rPr>
      <t>5.</t>
    </r>
    <r>
      <rPr>
        <i/>
        <sz val="12"/>
        <color theme="1"/>
        <rFont val="Arial"/>
        <family val="2"/>
      </rPr>
      <t xml:space="preserve">  SB 1477 requires that, for each budget year during the period of July 1, 2019-June 30, 2023, $50 million total in investor-owned NG supplier auction proceeds be contributed annually to two building decarbonization programs: the Building Initiative for Low-Emissions Development (BUILD) Program and the Technology and Equipment for Clean Heating (TECH) Initiative.  The programs are defined by legislation and directed by CPUC Decision 20-03-027.  Each investor-owned NG supplier contributes their share of auction proceeds to these programs in proportion to their share of total investor-owned NG supplier allocated allowances.  Proceeds designated for the BUILD and TECH programs reflect amounts designated for these programs in each calendar year as reported by the IOUs to CARB.</t>
    </r>
  </si>
  <si>
    <r>
      <rPr>
        <b/>
        <i/>
        <sz val="12"/>
        <color theme="1"/>
        <rFont val="Arial"/>
        <family val="2"/>
      </rPr>
      <t xml:space="preserve">6. </t>
    </r>
    <r>
      <rPr>
        <i/>
        <sz val="12"/>
        <color theme="1"/>
        <rFont val="Arial"/>
        <family val="2"/>
      </rPr>
      <t xml:space="preserve"> Total value of allocated allowances in the data year includes auction proceeds received, interest, and the value of allocated allowances used for compliance.</t>
    </r>
  </si>
  <si>
    <r>
      <t>Proceeds Distributed as Residential California Climate Credit (CCC)</t>
    </r>
    <r>
      <rPr>
        <vertAlign val="superscript"/>
        <sz val="12"/>
        <color theme="1"/>
        <rFont val="Arial"/>
        <family val="2"/>
      </rPr>
      <t>2,3</t>
    </r>
  </si>
  <si>
    <r>
      <t>End of Year Auction Proceeds Balance</t>
    </r>
    <r>
      <rPr>
        <i/>
        <vertAlign val="superscript"/>
        <sz val="12"/>
        <color theme="1"/>
        <rFont val="Arial"/>
        <family val="2"/>
      </rPr>
      <t>4</t>
    </r>
  </si>
  <si>
    <r>
      <t>Proceeds Designated for BUILD and TECH Programs But Not Yet Spent</t>
    </r>
    <r>
      <rPr>
        <vertAlign val="superscript"/>
        <sz val="12"/>
        <color rgb="FF000000"/>
        <rFont val="Arial"/>
        <family val="2"/>
      </rPr>
      <t>5</t>
    </r>
  </si>
  <si>
    <r>
      <t>Total Value of Allocated Allowances in Data Year</t>
    </r>
    <r>
      <rPr>
        <i/>
        <vertAlign val="superscript"/>
        <sz val="12"/>
        <color theme="1"/>
        <rFont val="Arial"/>
        <family val="2"/>
      </rPr>
      <t>6</t>
    </r>
  </si>
  <si>
    <r>
      <rPr>
        <b/>
        <i/>
        <sz val="12"/>
        <color rgb="FF000000"/>
        <rFont val="Arial"/>
        <family val="2"/>
      </rPr>
      <t>1.</t>
    </r>
    <r>
      <rPr>
        <i/>
        <sz val="12"/>
        <color rgb="FF000000"/>
        <rFont val="Arial"/>
        <family val="2"/>
      </rPr>
      <t xml:space="preserve"> Outreach, education, and administrative costs for each year are broken out in rows 9-11 and reduce the amount of proceeds available for ratepayers reflected in row 12. These amounts are excluded from the expenditures provided in rows 14-15.</t>
    </r>
  </si>
  <si>
    <r>
      <rPr>
        <b/>
        <i/>
        <sz val="12"/>
        <color theme="1"/>
        <rFont val="Arial"/>
        <family val="2"/>
      </rPr>
      <t>4.</t>
    </r>
    <r>
      <rPr>
        <i/>
        <sz val="12"/>
        <color theme="1"/>
        <rFont val="Arial"/>
        <family val="2"/>
      </rPr>
      <t xml:space="preserve">  For a given year, auction proceeds expended are different from auction proceeds available because spending is forecasted ahead of time. Differences between spending and available proceeds for a given year are trued-up by carrying over the End of Year Auction Proceeds Balance to the auction proceeds available for ratepayers in the following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</si>
</sst>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m/d/yy;@"/>
    <numFmt numFmtId="166" formatCode="_(&quot;$&quot;* #,##0_);_(&quot;$&quot;* \(#,##0\);_(&quot;$&quot;* &quot;-&quot;??_);_(@_)"/>
  </numFmts>
  <fonts count="23"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00000"/>
      <name val="Arial"/>
      <family val="2"/>
    </font>
    <font>
      <sz val="12"/>
      <name val="Arial"/>
      <family val="2"/>
    </font>
    <font>
      <b/>
      <sz val="12"/>
      <name val="Arial"/>
      <family val="2"/>
    </font>
    <font>
      <sz val="11"/>
      <color theme="1"/>
      <name val="Arial"/>
      <family val="2"/>
    </font>
    <font>
      <sz val="11"/>
      <name val="Arial"/>
      <family val="2"/>
    </font>
    <font>
      <sz val="11"/>
      <color theme="8"/>
      <name val="Calibri"/>
      <family val="2"/>
      <scheme val="minor"/>
    </font>
    <font>
      <b/>
      <sz val="12"/>
      <color rgb="FF000000"/>
      <name val="Arial"/>
      <family val="2"/>
    </font>
    <font>
      <vertAlign val="superscript"/>
      <sz val="12"/>
      <color theme="1"/>
      <name val="Arial"/>
      <family val="2"/>
    </font>
    <font>
      <vertAlign val="superscript"/>
      <sz val="12"/>
      <color rgb="FF000000"/>
      <name val="Arial"/>
      <family val="2"/>
    </font>
    <font>
      <i/>
      <sz val="12"/>
      <color theme="1"/>
      <name val="Arial"/>
      <family val="2"/>
    </font>
    <font>
      <i/>
      <vertAlign val="superscript"/>
      <sz val="12"/>
      <color theme="1"/>
      <name val="Arial"/>
      <family val="2"/>
    </font>
    <font>
      <i/>
      <sz val="11"/>
      <color theme="1"/>
      <name val="Calibri"/>
      <family val="2"/>
      <scheme val="minor"/>
    </font>
    <font>
      <i/>
      <sz val="12"/>
      <name val="Arial"/>
      <family val="2"/>
    </font>
    <font>
      <b/>
      <i/>
      <sz val="12"/>
      <color rgb="FF000000"/>
      <name val="Arial"/>
      <family val="2"/>
    </font>
    <font>
      <b/>
      <i/>
      <sz val="12"/>
      <color theme="1"/>
      <name val="Arial"/>
      <family val="2"/>
    </font>
    <font>
      <b/>
      <i/>
      <sz val="12"/>
      <name val="Arial"/>
      <family val="2"/>
    </font>
    <font>
      <sz val="10"/>
      <color rgb="FF000000"/>
      <name val="Calibri"/>
      <family val="2"/>
    </font>
    <font>
      <i/>
      <sz val="12"/>
      <color rgb="FF000000"/>
      <name val="Arial"/>
      <family val="2"/>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rgb="FF000000"/>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49" fontId="10" fillId="3" borderId="0" xfId="0" applyNumberFormat="1" applyFont="1" applyFill="1" applyAlignment="1">
      <alignment horizontal="center" vertical="center" wrapText="1"/>
    </xf>
    <xf numFmtId="0" fontId="4" fillId="4" borderId="0" xfId="0" applyFont="1" applyFill="1" applyAlignment="1">
      <alignment vertical="center" wrapText="1"/>
    </xf>
    <xf numFmtId="166" fontId="3" fillId="4" borderId="0" xfId="2" applyNumberFormat="1" applyFont="1" applyFill="1" applyBorder="1" applyAlignment="1">
      <alignment vertical="center"/>
    </xf>
    <xf numFmtId="0" fontId="4" fillId="4" borderId="0" xfId="0" applyFont="1" applyFill="1" applyAlignment="1">
      <alignment horizontal="left" vertical="center" wrapText="1"/>
    </xf>
    <xf numFmtId="0" fontId="6" fillId="2" borderId="0" xfId="0" applyFont="1" applyFill="1" applyAlignment="1">
      <alignment vertical="center"/>
    </xf>
    <xf numFmtId="0" fontId="0" fillId="2" borderId="0" xfId="0" applyFill="1"/>
    <xf numFmtId="0" fontId="3" fillId="2" borderId="0" xfId="0" applyFont="1" applyFill="1"/>
    <xf numFmtId="166" fontId="5" fillId="2" borderId="0" xfId="2" applyNumberFormat="1" applyFont="1" applyFill="1"/>
    <xf numFmtId="166" fontId="3" fillId="2" borderId="0" xfId="0" applyNumberFormat="1" applyFont="1" applyFill="1"/>
    <xf numFmtId="166" fontId="0" fillId="2" borderId="0" xfId="0" applyNumberFormat="1" applyFill="1"/>
    <xf numFmtId="164" fontId="3" fillId="2" borderId="0" xfId="1" applyNumberFormat="1" applyFont="1" applyFill="1"/>
    <xf numFmtId="0" fontId="4" fillId="2" borderId="0" xfId="0" applyFont="1" applyFill="1" applyAlignment="1">
      <alignment vertical="center" wrapText="1"/>
    </xf>
    <xf numFmtId="166" fontId="5" fillId="2" borderId="0" xfId="0" applyNumberFormat="1" applyFont="1" applyFill="1"/>
    <xf numFmtId="10" fontId="0" fillId="2" borderId="0" xfId="4" applyNumberFormat="1" applyFont="1" applyFill="1"/>
    <xf numFmtId="0" fontId="10" fillId="2" borderId="0" xfId="0" applyFont="1" applyFill="1" applyAlignment="1">
      <alignment horizontal="left" vertical="center" wrapText="1"/>
    </xf>
    <xf numFmtId="166" fontId="2" fillId="2" borderId="0" xfId="2" applyNumberFormat="1" applyFont="1" applyFill="1"/>
    <xf numFmtId="0" fontId="2" fillId="2" borderId="0" xfId="0" applyFont="1" applyFill="1"/>
    <xf numFmtId="166" fontId="5" fillId="2" borderId="0" xfId="2" applyNumberFormat="1" applyFont="1" applyFill="1" applyBorder="1"/>
    <xf numFmtId="166" fontId="2" fillId="2" borderId="2" xfId="2" applyNumberFormat="1" applyFont="1" applyFill="1" applyBorder="1"/>
    <xf numFmtId="166" fontId="2" fillId="2" borderId="2" xfId="0" applyNumberFormat="1" applyFont="1" applyFill="1" applyBorder="1"/>
    <xf numFmtId="0" fontId="13" fillId="2" borderId="0" xfId="0" applyFont="1" applyFill="1" applyAlignment="1">
      <alignment horizontal="left" vertical="center" wrapText="1"/>
    </xf>
    <xf numFmtId="166" fontId="16" fillId="2" borderId="0" xfId="2" applyNumberFormat="1" applyFont="1" applyFill="1" applyBorder="1"/>
    <xf numFmtId="0" fontId="15" fillId="2" borderId="0" xfId="0" applyFont="1" applyFill="1"/>
    <xf numFmtId="0" fontId="3" fillId="2" borderId="0" xfId="0" applyFont="1" applyFill="1" applyAlignment="1">
      <alignment vertical="top"/>
    </xf>
    <xf numFmtId="164" fontId="3" fillId="2" borderId="0" xfId="0" applyNumberFormat="1" applyFont="1" applyFill="1"/>
    <xf numFmtId="0" fontId="2" fillId="2" borderId="0" xfId="0" applyFont="1" applyFill="1" applyAlignment="1">
      <alignment horizontal="center"/>
    </xf>
    <xf numFmtId="166" fontId="9" fillId="2" borderId="0" xfId="0" applyNumberFormat="1" applyFont="1" applyFill="1"/>
    <xf numFmtId="0" fontId="3"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Alignment="1">
      <alignment horizontal="left" vertical="center" wrapText="1"/>
    </xf>
    <xf numFmtId="165" fontId="8" fillId="2" borderId="0" xfId="0" applyNumberFormat="1" applyFont="1" applyFill="1" applyAlignment="1">
      <alignment horizontal="left" wrapText="1"/>
    </xf>
    <xf numFmtId="166" fontId="19" fillId="2" borderId="0" xfId="2" applyNumberFormat="1" applyFont="1" applyFill="1" applyAlignment="1">
      <alignment horizontal="left" vertical="center"/>
    </xf>
    <xf numFmtId="0" fontId="4" fillId="2" borderId="0" xfId="0" applyFont="1" applyFill="1" applyAlignment="1">
      <alignment horizontal="left" vertical="center"/>
    </xf>
    <xf numFmtId="0" fontId="20" fillId="2" borderId="0" xfId="0" applyFont="1" applyFill="1" applyAlignment="1">
      <alignment horizontal="center" vertical="center"/>
    </xf>
    <xf numFmtId="0" fontId="21" fillId="2" borderId="0" xfId="0" applyFont="1" applyFill="1" applyAlignment="1">
      <alignment horizontal="left" vertical="center"/>
    </xf>
    <xf numFmtId="0" fontId="4" fillId="2" borderId="10" xfId="0" applyFont="1" applyFill="1" applyBorder="1" applyAlignment="1">
      <alignment horizontal="left" vertical="center" wrapText="1"/>
    </xf>
    <xf numFmtId="49" fontId="4" fillId="2" borderId="11" xfId="2" applyNumberFormat="1" applyFont="1" applyFill="1" applyBorder="1" applyAlignment="1" applyProtection="1">
      <alignment horizontal="left" vertical="center" wrapText="1"/>
      <protection locked="0"/>
    </xf>
    <xf numFmtId="0" fontId="4" fillId="2" borderId="3" xfId="2" applyNumberFormat="1" applyFont="1" applyFill="1" applyBorder="1" applyAlignment="1" applyProtection="1">
      <alignment horizontal="left" vertical="center" wrapText="1"/>
      <protection locked="0"/>
    </xf>
    <xf numFmtId="0" fontId="4" fillId="2" borderId="12" xfId="2" applyNumberFormat="1" applyFont="1" applyFill="1" applyBorder="1" applyAlignment="1" applyProtection="1">
      <alignment horizontal="left" vertical="center" wrapText="1"/>
      <protection locked="0"/>
    </xf>
    <xf numFmtId="49" fontId="4" fillId="2" borderId="3" xfId="2" applyNumberFormat="1" applyFont="1" applyFill="1" applyBorder="1" applyAlignment="1" applyProtection="1">
      <alignment horizontal="left" vertical="center" wrapText="1"/>
      <protection locked="0"/>
    </xf>
    <xf numFmtId="0" fontId="4" fillId="2" borderId="11" xfId="2" applyNumberFormat="1" applyFont="1" applyFill="1" applyBorder="1" applyAlignment="1" applyProtection="1">
      <alignment horizontal="left" vertical="center" wrapText="1"/>
      <protection locked="0"/>
    </xf>
    <xf numFmtId="3" fontId="4" fillId="2" borderId="12" xfId="2" applyNumberFormat="1" applyFont="1" applyFill="1" applyBorder="1" applyAlignment="1" applyProtection="1">
      <alignment horizontal="left" vertical="center" wrapText="1"/>
      <protection locked="0"/>
    </xf>
    <xf numFmtId="49" fontId="4" fillId="2" borderId="4" xfId="2" applyNumberFormat="1" applyFont="1" applyFill="1" applyBorder="1" applyAlignment="1" applyProtection="1">
      <alignment horizontal="left" vertical="center" wrapText="1"/>
      <protection locked="0"/>
    </xf>
    <xf numFmtId="0" fontId="4" fillId="2" borderId="4" xfId="2" applyNumberFormat="1" applyFont="1" applyFill="1" applyBorder="1" applyAlignment="1" applyProtection="1">
      <alignment horizontal="left" vertical="center" wrapText="1"/>
      <protection locked="0"/>
    </xf>
    <xf numFmtId="0" fontId="4" fillId="2" borderId="14" xfId="2" applyNumberFormat="1" applyFont="1" applyFill="1" applyBorder="1" applyAlignment="1" applyProtection="1">
      <alignment horizontal="left" vertical="center" wrapText="1"/>
      <protection locked="0"/>
    </xf>
    <xf numFmtId="0" fontId="4" fillId="2" borderId="13" xfId="0" applyFont="1" applyFill="1" applyBorder="1" applyAlignment="1">
      <alignment horizontal="left" vertical="center" wrapText="1"/>
    </xf>
    <xf numFmtId="49" fontId="4" fillId="2" borderId="5" xfId="2" applyNumberFormat="1" applyFont="1" applyFill="1" applyBorder="1" applyAlignment="1" applyProtection="1">
      <alignment horizontal="left" vertical="center" wrapText="1"/>
      <protection locked="0"/>
    </xf>
    <xf numFmtId="0" fontId="4" fillId="2" borderId="5" xfId="2" applyNumberFormat="1" applyFont="1" applyFill="1" applyBorder="1" applyAlignment="1" applyProtection="1">
      <alignment horizontal="left" vertical="center" wrapText="1"/>
      <protection locked="0"/>
    </xf>
    <xf numFmtId="0" fontId="4" fillId="2" borderId="6" xfId="2" applyNumberFormat="1" applyFont="1" applyFill="1" applyBorder="1" applyAlignment="1" applyProtection="1">
      <alignment horizontal="left" vertical="center" wrapText="1"/>
      <protection locked="0"/>
    </xf>
    <xf numFmtId="49" fontId="3" fillId="2" borderId="0" xfId="0" applyNumberFormat="1" applyFont="1" applyFill="1" applyAlignment="1">
      <alignment horizontal="left"/>
    </xf>
    <xf numFmtId="0" fontId="3" fillId="2" borderId="0" xfId="0" applyFont="1" applyFill="1" applyAlignment="1">
      <alignment horizontal="left"/>
    </xf>
    <xf numFmtId="0" fontId="7" fillId="2" borderId="0" xfId="0" applyFont="1" applyFill="1"/>
    <xf numFmtId="0" fontId="22" fillId="2" borderId="0" xfId="0" applyFont="1" applyFill="1"/>
    <xf numFmtId="49" fontId="22" fillId="2" borderId="0" xfId="0" applyNumberFormat="1" applyFont="1" applyFill="1" applyAlignment="1">
      <alignment horizontal="left"/>
    </xf>
    <xf numFmtId="0" fontId="22" fillId="2" borderId="0" xfId="0" applyFont="1" applyFill="1" applyAlignment="1">
      <alignment horizontal="left"/>
    </xf>
    <xf numFmtId="49" fontId="0" fillId="2" borderId="0" xfId="0" applyNumberFormat="1" applyFill="1" applyAlignment="1">
      <alignment horizontal="left"/>
    </xf>
    <xf numFmtId="0" fontId="0" fillId="2" borderId="0" xfId="0" applyFill="1" applyAlignment="1">
      <alignment horizontal="left"/>
    </xf>
    <xf numFmtId="0" fontId="10" fillId="3" borderId="7" xfId="0"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2" borderId="0" xfId="0" applyFont="1" applyFill="1" applyAlignment="1">
      <alignment horizontal="left" vertical="center"/>
    </xf>
    <xf numFmtId="0" fontId="17" fillId="2" borderId="0" xfId="0" applyFont="1" applyFill="1" applyAlignment="1">
      <alignment horizontal="left" vertical="center"/>
    </xf>
    <xf numFmtId="49" fontId="3" fillId="2" borderId="0" xfId="1" applyNumberFormat="1" applyFont="1" applyFill="1" applyAlignment="1">
      <alignment horizontal="left" vertical="top" wrapText="1"/>
    </xf>
    <xf numFmtId="0" fontId="10" fillId="3" borderId="0" xfId="0" applyFont="1" applyFill="1" applyAlignment="1">
      <alignment horizontal="center" vertical="center" wrapText="1"/>
    </xf>
    <xf numFmtId="1" fontId="10" fillId="3" borderId="0" xfId="0" applyNumberFormat="1" applyFont="1" applyFill="1" applyAlignment="1">
      <alignment horizontal="center" vertical="center" wrapText="1"/>
    </xf>
    <xf numFmtId="166" fontId="7" fillId="2" borderId="0" xfId="0" applyNumberFormat="1" applyFont="1" applyFill="1"/>
    <xf numFmtId="0" fontId="3" fillId="2" borderId="0" xfId="1" applyNumberFormat="1" applyFont="1" applyFill="1" applyAlignment="1">
      <alignment horizontal="left" vertical="top" wrapText="1"/>
    </xf>
    <xf numFmtId="9" fontId="0" fillId="2" borderId="0" xfId="4" applyFont="1" applyFill="1"/>
    <xf numFmtId="0" fontId="13" fillId="2" borderId="0" xfId="0" applyFont="1" applyFill="1" applyAlignment="1">
      <alignment horizontal="left" vertical="center"/>
    </xf>
    <xf numFmtId="0" fontId="5" fillId="4" borderId="0" xfId="0" applyFont="1" applyFill="1" applyAlignment="1">
      <alignment horizontal="left" vertical="center"/>
    </xf>
    <xf numFmtId="166" fontId="5" fillId="4" borderId="0" xfId="2" applyNumberFormat="1" applyFont="1" applyFill="1"/>
    <xf numFmtId="0" fontId="3" fillId="4" borderId="0" xfId="0" applyFont="1" applyFill="1" applyAlignment="1">
      <alignment horizontal="left" vertical="center"/>
    </xf>
    <xf numFmtId="166" fontId="5" fillId="4" borderId="0" xfId="0" applyNumberFormat="1" applyFont="1" applyFill="1"/>
    <xf numFmtId="166" fontId="5" fillId="4" borderId="1" xfId="0" applyNumberFormat="1" applyFont="1" applyFill="1" applyBorder="1"/>
    <xf numFmtId="0" fontId="13" fillId="2" borderId="0" xfId="0" applyFont="1" applyFill="1" applyAlignment="1">
      <alignment vertical="center" wrapText="1"/>
    </xf>
    <xf numFmtId="0" fontId="13" fillId="2" borderId="0" xfId="0" applyFont="1" applyFill="1" applyAlignment="1">
      <alignment wrapText="1"/>
    </xf>
    <xf numFmtId="0" fontId="21" fillId="2" borderId="0" xfId="0" applyFont="1" applyFill="1" applyAlignment="1">
      <alignment horizontal="left" vertical="center" wrapText="1"/>
    </xf>
  </cellXfs>
  <cellStyles count="5">
    <cellStyle name="Comma" xfId="1" builtinId="3"/>
    <cellStyle name="Currency" xfId="2" builtinId="4"/>
    <cellStyle name="Currency 2" xfId="3" xr:uid="{00000000-0005-0000-0000-000002000000}"/>
    <cellStyle name="Normal" xfId="0" builtinId="0"/>
    <cellStyle name="Percent" xfId="4"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1298426</xdr:colOff>
      <xdr:row>0</xdr:row>
      <xdr:rowOff>554024</xdr:rowOff>
    </xdr:to>
    <xdr:pic>
      <xdr:nvPicPr>
        <xdr:cNvPr id="4" name="Picture 3" descr="CARB Logo" title="CARB Logo">
          <a:extLst>
            <a:ext uri="{FF2B5EF4-FFF2-40B4-BE49-F238E27FC236}">
              <a16:creationId xmlns:a16="http://schemas.microsoft.com/office/drawing/2014/main" id="{5CE5210B-E296-403D-B5E9-79F3E7B14BC2}"/>
            </a:ext>
          </a:extLst>
        </xdr:cNvPr>
        <xdr:cNvPicPr>
          <a:picLocks noChangeAspect="1"/>
        </xdr:cNvPicPr>
      </xdr:nvPicPr>
      <xdr:blipFill>
        <a:blip xmlns:r="http://schemas.openxmlformats.org/officeDocument/2006/relationships" r:embed="rId1"/>
        <a:stretch>
          <a:fillRect/>
        </a:stretch>
      </xdr:blipFill>
      <xdr:spPr>
        <a:xfrm>
          <a:off x="10839450" y="0"/>
          <a:ext cx="2679551" cy="554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762000</xdr:colOff>
      <xdr:row>0</xdr:row>
      <xdr:rowOff>0</xdr:rowOff>
    </xdr:from>
    <xdr:to>
      <xdr:col>8</xdr:col>
      <xdr:colOff>679301</xdr:colOff>
      <xdr:row>0</xdr:row>
      <xdr:rowOff>554024</xdr:rowOff>
    </xdr:to>
    <xdr:pic>
      <xdr:nvPicPr>
        <xdr:cNvPr id="3" name="Picture 2" descr="CARB Logo" title="CARB Logo">
          <a:extLst>
            <a:ext uri="{FF2B5EF4-FFF2-40B4-BE49-F238E27FC236}">
              <a16:creationId xmlns:a16="http://schemas.microsoft.com/office/drawing/2014/main" id="{B8BDFDCE-010B-49B1-973B-3B26399C0F41}"/>
            </a:ext>
          </a:extLst>
        </xdr:cNvPr>
        <xdr:cNvPicPr>
          <a:picLocks noChangeAspect="1"/>
        </xdr:cNvPicPr>
      </xdr:nvPicPr>
      <xdr:blipFill>
        <a:blip xmlns:r="http://schemas.openxmlformats.org/officeDocument/2006/relationships" r:embed="rId1"/>
        <a:stretch>
          <a:fillRect/>
        </a:stretch>
      </xdr:blipFill>
      <xdr:spPr>
        <a:xfrm>
          <a:off x="11715750" y="0"/>
          <a:ext cx="2679551" cy="5540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3753909</xdr:colOff>
      <xdr:row>0</xdr:row>
      <xdr:rowOff>7408</xdr:rowOff>
    </xdr:from>
    <xdr:to>
      <xdr:col>3</xdr:col>
      <xdr:colOff>2679551</xdr:colOff>
      <xdr:row>0</xdr:row>
      <xdr:rowOff>561432</xdr:rowOff>
    </xdr:to>
    <xdr:pic>
      <xdr:nvPicPr>
        <xdr:cNvPr id="3" name="Picture 2" descr="CARB Logo" title="CARB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0088034" y="7408"/>
          <a:ext cx="2678492" cy="554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B7F5B-F7B3-42EC-A403-68D5D489C006}">
  <dimension ref="A1:K35"/>
  <sheetViews>
    <sheetView tabSelected="1" zoomScale="80" zoomScaleNormal="80" workbookViewId="0"/>
  </sheetViews>
  <sheetFormatPr defaultColWidth="9.1796875" defaultRowHeight="14.5" x14ac:dyDescent="0.35"/>
  <cols>
    <col min="1" max="1" width="79.7265625" style="6" customWidth="1"/>
    <col min="2" max="14" width="20.7265625" style="6" customWidth="1"/>
    <col min="15" max="16384" width="9.1796875" style="6"/>
  </cols>
  <sheetData>
    <row r="1" spans="1:11" ht="45" customHeight="1" x14ac:dyDescent="0.35">
      <c r="A1" s="5" t="s">
        <v>0</v>
      </c>
    </row>
    <row r="2" spans="1:11" ht="18" customHeight="1" x14ac:dyDescent="0.35">
      <c r="A2" s="1" t="s">
        <v>1</v>
      </c>
      <c r="B2" s="1">
        <v>2015</v>
      </c>
      <c r="C2" s="1">
        <v>2016</v>
      </c>
      <c r="D2" s="1">
        <v>2017</v>
      </c>
      <c r="E2" s="1">
        <v>2018</v>
      </c>
      <c r="F2" s="1">
        <v>2019</v>
      </c>
      <c r="G2" s="65">
        <v>2020</v>
      </c>
      <c r="H2" s="65">
        <v>2021</v>
      </c>
      <c r="I2" s="1" t="s">
        <v>2</v>
      </c>
    </row>
    <row r="3" spans="1:11" ht="18" customHeight="1" x14ac:dyDescent="0.35">
      <c r="A3" s="71" t="s">
        <v>3</v>
      </c>
      <c r="B3" s="72">
        <v>416495504.24000001</v>
      </c>
      <c r="C3" s="72">
        <v>389784796.50999999</v>
      </c>
      <c r="D3" s="72">
        <v>398669857.30000001</v>
      </c>
      <c r="E3" s="72">
        <v>375663100.88999999</v>
      </c>
      <c r="F3" s="72">
        <v>380497936</v>
      </c>
      <c r="G3" s="72">
        <v>342867088.31999999</v>
      </c>
      <c r="H3" s="72">
        <v>383180056.60000002</v>
      </c>
      <c r="I3" s="72">
        <f>SUM(B3:H3)</f>
        <v>2687158339.8600001</v>
      </c>
    </row>
    <row r="4" spans="1:11" ht="18" customHeight="1" x14ac:dyDescent="0.35">
      <c r="A4" s="7" t="s">
        <v>4</v>
      </c>
      <c r="B4" s="8">
        <v>0</v>
      </c>
      <c r="C4" s="8">
        <f t="shared" ref="C4:H4" si="0">B17</f>
        <v>137758285.63</v>
      </c>
      <c r="D4" s="8">
        <f t="shared" si="0"/>
        <v>305003420.16000003</v>
      </c>
      <c r="E4" s="8">
        <f t="shared" si="0"/>
        <v>523791926.90999997</v>
      </c>
      <c r="F4" s="8">
        <f t="shared" si="0"/>
        <v>438208322.72000003</v>
      </c>
      <c r="G4" s="8">
        <f t="shared" si="0"/>
        <v>26679950.930000067</v>
      </c>
      <c r="H4" s="8">
        <f t="shared" si="0"/>
        <v>31619092.690000057</v>
      </c>
      <c r="I4" s="9"/>
      <c r="K4" s="7"/>
    </row>
    <row r="5" spans="1:11" ht="18" customHeight="1" x14ac:dyDescent="0.35">
      <c r="A5" s="7" t="s">
        <v>5</v>
      </c>
      <c r="B5" s="8">
        <v>138787115.34</v>
      </c>
      <c r="C5" s="8">
        <v>167050570.86000001</v>
      </c>
      <c r="D5" s="8">
        <v>214983161.46999997</v>
      </c>
      <c r="E5" s="8">
        <v>250321782.81000003</v>
      </c>
      <c r="F5" s="8">
        <v>311299920.20999998</v>
      </c>
      <c r="G5" s="8">
        <v>342878305.85000002</v>
      </c>
      <c r="H5" s="8">
        <v>473078079.47999996</v>
      </c>
      <c r="I5" s="9">
        <f>SUM(B5:H5)</f>
        <v>1898398936.02</v>
      </c>
      <c r="J5" s="10"/>
      <c r="K5" s="9"/>
    </row>
    <row r="6" spans="1:11" ht="18" customHeight="1" x14ac:dyDescent="0.35">
      <c r="A6" s="7" t="s">
        <v>6</v>
      </c>
      <c r="B6" s="8">
        <v>105129.29</v>
      </c>
      <c r="C6" s="8">
        <v>1036493.67</v>
      </c>
      <c r="D6" s="8">
        <v>4187045.28</v>
      </c>
      <c r="E6" s="8">
        <v>10349875</v>
      </c>
      <c r="F6" s="8">
        <v>4755347</v>
      </c>
      <c r="G6" s="8">
        <v>-237098.01</v>
      </c>
      <c r="H6" s="8">
        <v>20359.32</v>
      </c>
      <c r="I6" s="9">
        <f t="shared" ref="I6:I11" si="1">SUM(B6:H6)</f>
        <v>20217151.550000001</v>
      </c>
      <c r="K6" s="11"/>
    </row>
    <row r="7" spans="1:11" ht="18" customHeight="1" x14ac:dyDescent="0.35">
      <c r="A7" s="7" t="s">
        <v>7</v>
      </c>
      <c r="B7" s="8">
        <v>0</v>
      </c>
      <c r="C7" s="8">
        <v>0</v>
      </c>
      <c r="D7" s="8">
        <v>0</v>
      </c>
      <c r="E7" s="8">
        <v>-193516035</v>
      </c>
      <c r="F7" s="8">
        <v>-242347856</v>
      </c>
      <c r="G7" s="8">
        <v>-8872825</v>
      </c>
      <c r="H7" s="8">
        <v>0</v>
      </c>
      <c r="I7" s="9">
        <f t="shared" si="1"/>
        <v>-444736716</v>
      </c>
      <c r="K7" s="9"/>
    </row>
    <row r="8" spans="1:11" ht="18" customHeight="1" x14ac:dyDescent="0.35">
      <c r="A8" s="12" t="s">
        <v>63</v>
      </c>
      <c r="B8" s="8">
        <f>B9+B11</f>
        <v>-1133959</v>
      </c>
      <c r="C8" s="8">
        <f t="shared" ref="C8:E8" si="2">C9+C11</f>
        <v>-841930</v>
      </c>
      <c r="D8" s="8">
        <f t="shared" si="2"/>
        <v>-381700</v>
      </c>
      <c r="E8" s="8">
        <f t="shared" si="2"/>
        <v>-1552612</v>
      </c>
      <c r="F8" s="8">
        <f>F9+F11</f>
        <v>-255444</v>
      </c>
      <c r="G8" s="8">
        <f>G9+G11</f>
        <v>-256264.84999999998</v>
      </c>
      <c r="H8" s="8">
        <f>H9+H10+H11</f>
        <v>-5682779.4100000001</v>
      </c>
      <c r="I8" s="13">
        <f t="shared" si="1"/>
        <v>-10104689.26</v>
      </c>
      <c r="K8" s="7"/>
    </row>
    <row r="9" spans="1:11" ht="18" customHeight="1" x14ac:dyDescent="0.35">
      <c r="A9" s="4" t="s">
        <v>8</v>
      </c>
      <c r="B9" s="74">
        <v>0</v>
      </c>
      <c r="C9" s="74">
        <v>-5960</v>
      </c>
      <c r="D9" s="74">
        <v>-1699</v>
      </c>
      <c r="E9" s="74">
        <v>-996518</v>
      </c>
      <c r="F9" s="74">
        <v>-36359</v>
      </c>
      <c r="G9" s="74">
        <v>-56992.259999999995</v>
      </c>
      <c r="H9" s="74">
        <v>-2738818.17</v>
      </c>
      <c r="I9" s="74">
        <f>SUM(B9:H9)</f>
        <v>-3836346.4299999997</v>
      </c>
      <c r="J9" s="14"/>
      <c r="K9" s="7"/>
    </row>
    <row r="10" spans="1:11" ht="18" customHeight="1" x14ac:dyDescent="0.35">
      <c r="A10" s="4" t="s">
        <v>9</v>
      </c>
      <c r="B10" s="74">
        <v>0</v>
      </c>
      <c r="C10" s="74">
        <v>0</v>
      </c>
      <c r="D10" s="74">
        <v>0</v>
      </c>
      <c r="E10" s="74">
        <v>0</v>
      </c>
      <c r="F10" s="74">
        <v>0</v>
      </c>
      <c r="G10" s="74">
        <v>0</v>
      </c>
      <c r="H10" s="74">
        <v>-297936.11</v>
      </c>
      <c r="I10" s="74">
        <f t="shared" si="1"/>
        <v>-297936.11</v>
      </c>
      <c r="J10" s="14"/>
      <c r="K10" s="7"/>
    </row>
    <row r="11" spans="1:11" ht="18" customHeight="1" x14ac:dyDescent="0.35">
      <c r="A11" s="4" t="s">
        <v>10</v>
      </c>
      <c r="B11" s="75">
        <v>-1133959</v>
      </c>
      <c r="C11" s="75">
        <v>-835970</v>
      </c>
      <c r="D11" s="75">
        <v>-380001</v>
      </c>
      <c r="E11" s="75">
        <v>-556094</v>
      </c>
      <c r="F11" s="75">
        <v>-219085</v>
      </c>
      <c r="G11" s="75">
        <v>-199272.59</v>
      </c>
      <c r="H11" s="75">
        <v>-2646025.1300000004</v>
      </c>
      <c r="I11" s="75">
        <f t="shared" si="1"/>
        <v>-5970406.7200000007</v>
      </c>
      <c r="J11" s="14"/>
      <c r="K11" s="7"/>
    </row>
    <row r="12" spans="1:11" ht="18" customHeight="1" x14ac:dyDescent="0.35">
      <c r="A12" s="15" t="s">
        <v>11</v>
      </c>
      <c r="B12" s="16">
        <f t="shared" ref="B12:I12" si="3">SUM(B4:B8)</f>
        <v>137758285.63</v>
      </c>
      <c r="C12" s="16">
        <f t="shared" si="3"/>
        <v>305003420.16000003</v>
      </c>
      <c r="D12" s="16">
        <f t="shared" si="3"/>
        <v>523791926.90999997</v>
      </c>
      <c r="E12" s="16">
        <f t="shared" si="3"/>
        <v>589394937.72000003</v>
      </c>
      <c r="F12" s="16">
        <f t="shared" si="3"/>
        <v>511660289.93000007</v>
      </c>
      <c r="G12" s="16">
        <f t="shared" si="3"/>
        <v>360192068.92000008</v>
      </c>
      <c r="H12" s="16">
        <f>SUM(H4:H8)</f>
        <v>499034752.07999998</v>
      </c>
      <c r="I12" s="16">
        <f t="shared" si="3"/>
        <v>1463774682.3099999</v>
      </c>
      <c r="J12" s="16"/>
      <c r="K12" s="7"/>
    </row>
    <row r="13" spans="1:11" ht="18" customHeight="1" x14ac:dyDescent="0.35">
      <c r="A13" s="17"/>
      <c r="B13" s="16"/>
      <c r="C13" s="16"/>
      <c r="D13" s="16"/>
      <c r="E13" s="16"/>
      <c r="F13" s="16"/>
      <c r="G13" s="16"/>
      <c r="H13" s="16"/>
      <c r="I13" s="16"/>
      <c r="J13" s="16"/>
      <c r="K13" s="7"/>
    </row>
    <row r="14" spans="1:11" ht="18" customHeight="1" x14ac:dyDescent="0.35">
      <c r="A14" s="7" t="s">
        <v>68</v>
      </c>
      <c r="B14" s="18">
        <v>0</v>
      </c>
      <c r="C14" s="18">
        <v>0</v>
      </c>
      <c r="D14" s="18">
        <v>0</v>
      </c>
      <c r="E14" s="18">
        <v>-151186615</v>
      </c>
      <c r="F14" s="18">
        <v>-484980339</v>
      </c>
      <c r="G14" s="18">
        <v>-328572976.23000002</v>
      </c>
      <c r="H14" s="18">
        <v>-288719113.19</v>
      </c>
      <c r="I14" s="9">
        <f>SUM(B14:H14)</f>
        <v>-1253459043.4200001</v>
      </c>
    </row>
    <row r="15" spans="1:11" ht="18" customHeight="1" x14ac:dyDescent="0.35">
      <c r="A15" s="7" t="s">
        <v>12</v>
      </c>
      <c r="B15" s="18"/>
      <c r="C15" s="18"/>
      <c r="D15" s="18"/>
      <c r="E15" s="18"/>
      <c r="F15" s="18"/>
      <c r="G15" s="18">
        <v>0</v>
      </c>
      <c r="H15" s="18">
        <v>-25000</v>
      </c>
      <c r="I15" s="9">
        <f>SUM(B15:H15)</f>
        <v>-25000</v>
      </c>
    </row>
    <row r="16" spans="1:11" ht="18" customHeight="1" x14ac:dyDescent="0.35">
      <c r="A16" s="15" t="s">
        <v>13</v>
      </c>
      <c r="B16" s="19">
        <f>SUM(B14)</f>
        <v>0</v>
      </c>
      <c r="C16" s="19">
        <f t="shared" ref="C16:D16" si="4">SUM(C14)</f>
        <v>0</v>
      </c>
      <c r="D16" s="19">
        <f t="shared" si="4"/>
        <v>0</v>
      </c>
      <c r="E16" s="19">
        <f>SUM(E14+E15)</f>
        <v>-151186615</v>
      </c>
      <c r="F16" s="19">
        <f t="shared" ref="F16:H16" si="5">SUM(F14+F15)</f>
        <v>-484980339</v>
      </c>
      <c r="G16" s="19">
        <f t="shared" si="5"/>
        <v>-328572976.23000002</v>
      </c>
      <c r="H16" s="19">
        <f t="shared" si="5"/>
        <v>-288744113.19</v>
      </c>
      <c r="I16" s="20">
        <f>SUM(B16:H16)</f>
        <v>-1253484043.4200001</v>
      </c>
    </row>
    <row r="17" spans="1:9" s="23" customFormat="1" ht="32.5" customHeight="1" x14ac:dyDescent="0.35">
      <c r="A17" s="21" t="s">
        <v>69</v>
      </c>
      <c r="B17" s="22">
        <f>B16+B12</f>
        <v>137758285.63</v>
      </c>
      <c r="C17" s="22">
        <f t="shared" ref="C17:E17" si="6">C16+C12</f>
        <v>305003420.16000003</v>
      </c>
      <c r="D17" s="22">
        <f t="shared" si="6"/>
        <v>523791926.90999997</v>
      </c>
      <c r="E17" s="22">
        <f t="shared" si="6"/>
        <v>438208322.72000003</v>
      </c>
      <c r="F17" s="22">
        <f>F16+F12</f>
        <v>26679950.930000067</v>
      </c>
      <c r="G17" s="22">
        <f>G16+G12</f>
        <v>31619092.690000057</v>
      </c>
      <c r="H17" s="22">
        <f>H16+H12</f>
        <v>210290638.88999999</v>
      </c>
      <c r="I17" s="22">
        <f>I16+I12</f>
        <v>210290638.88999987</v>
      </c>
    </row>
    <row r="18" spans="1:9" ht="18" customHeight="1" x14ac:dyDescent="0.35">
      <c r="A18" s="24"/>
      <c r="B18" s="64"/>
      <c r="C18" s="64"/>
      <c r="D18" s="64"/>
      <c r="E18" s="64"/>
      <c r="F18" s="68"/>
      <c r="G18" s="64"/>
      <c r="H18" s="64"/>
      <c r="I18" s="64"/>
    </row>
    <row r="19" spans="1:9" ht="18" customHeight="1" x14ac:dyDescent="0.35">
      <c r="A19" s="12" t="s">
        <v>70</v>
      </c>
      <c r="B19" s="11">
        <v>0</v>
      </c>
      <c r="C19" s="11">
        <v>0</v>
      </c>
      <c r="D19" s="11">
        <v>0</v>
      </c>
      <c r="E19" s="11">
        <v>0</v>
      </c>
      <c r="F19" s="11">
        <v>0</v>
      </c>
      <c r="G19" s="11">
        <v>-69333291.829999998</v>
      </c>
      <c r="H19" s="11">
        <v>-50037403.009999998</v>
      </c>
      <c r="I19" s="25">
        <f>SUM(B19:H19)</f>
        <v>-119370694.84</v>
      </c>
    </row>
    <row r="20" spans="1:9" ht="18" customHeight="1" x14ac:dyDescent="0.35">
      <c r="A20" s="21"/>
      <c r="B20" s="26"/>
      <c r="C20" s="26"/>
      <c r="D20" s="26"/>
      <c r="E20" s="26"/>
      <c r="F20" s="26"/>
      <c r="G20" s="26"/>
      <c r="H20" s="26"/>
      <c r="I20" s="26"/>
    </row>
    <row r="21" spans="1:9" ht="18" customHeight="1" x14ac:dyDescent="0.35">
      <c r="A21" s="70" t="s">
        <v>71</v>
      </c>
      <c r="B21" s="8">
        <f t="shared" ref="B21:H21" si="7">B3+B5+B6</f>
        <v>555387748.87</v>
      </c>
      <c r="C21" s="8">
        <f t="shared" si="7"/>
        <v>557871861.03999996</v>
      </c>
      <c r="D21" s="8">
        <f t="shared" si="7"/>
        <v>617840064.04999995</v>
      </c>
      <c r="E21" s="8">
        <f t="shared" si="7"/>
        <v>636334758.70000005</v>
      </c>
      <c r="F21" s="8">
        <f t="shared" si="7"/>
        <v>696553203.21000004</v>
      </c>
      <c r="G21" s="8">
        <f t="shared" si="7"/>
        <v>685508296.16000009</v>
      </c>
      <c r="H21" s="8">
        <f t="shared" si="7"/>
        <v>856278495.39999998</v>
      </c>
      <c r="I21" s="8">
        <f>SUM(B21:H21)</f>
        <v>4605774427.4299994</v>
      </c>
    </row>
    <row r="22" spans="1:9" ht="18" customHeight="1" x14ac:dyDescent="0.35">
      <c r="A22" s="21"/>
      <c r="B22" s="26"/>
      <c r="C22" s="26"/>
      <c r="D22" s="26"/>
      <c r="E22" s="26"/>
      <c r="F22" s="26"/>
      <c r="G22" s="26"/>
      <c r="H22" s="26"/>
      <c r="I22" s="26"/>
    </row>
    <row r="23" spans="1:9" ht="29.5" customHeight="1" x14ac:dyDescent="0.35">
      <c r="A23" s="63" t="s">
        <v>14</v>
      </c>
      <c r="B23" s="27"/>
      <c r="C23" s="27"/>
      <c r="D23" s="27"/>
      <c r="E23" s="27"/>
      <c r="F23" s="27"/>
      <c r="G23" s="27"/>
      <c r="H23" s="27"/>
      <c r="I23" s="27"/>
    </row>
    <row r="24" spans="1:9" ht="90" customHeight="1" x14ac:dyDescent="0.35">
      <c r="A24" s="78" t="s">
        <v>72</v>
      </c>
      <c r="B24" s="27"/>
      <c r="C24" s="27"/>
      <c r="D24" s="27"/>
      <c r="E24" s="27"/>
      <c r="F24" s="27"/>
      <c r="G24" s="27"/>
      <c r="H24" s="27"/>
      <c r="I24" s="27"/>
    </row>
    <row r="25" spans="1:9" ht="50.25" customHeight="1" x14ac:dyDescent="0.35">
      <c r="A25" s="21" t="s">
        <v>64</v>
      </c>
    </row>
    <row r="26" spans="1:9" ht="44.25" customHeight="1" x14ac:dyDescent="0.35">
      <c r="A26" s="77" t="s">
        <v>65</v>
      </c>
    </row>
    <row r="27" spans="1:9" ht="102" customHeight="1" x14ac:dyDescent="0.35">
      <c r="A27" s="21" t="s">
        <v>73</v>
      </c>
    </row>
    <row r="28" spans="1:9" ht="186.75" customHeight="1" x14ac:dyDescent="0.35">
      <c r="A28" s="21" t="s">
        <v>66</v>
      </c>
      <c r="F28" s="10"/>
      <c r="G28" s="10"/>
      <c r="H28" s="10"/>
    </row>
    <row r="29" spans="1:9" ht="62.25" customHeight="1" x14ac:dyDescent="0.35">
      <c r="A29" s="21" t="s">
        <v>67</v>
      </c>
    </row>
    <row r="30" spans="1:9" x14ac:dyDescent="0.35">
      <c r="A30" s="29"/>
      <c r="B30" s="30"/>
    </row>
    <row r="31" spans="1:9" x14ac:dyDescent="0.35">
      <c r="A31" s="29"/>
      <c r="B31" s="30"/>
    </row>
    <row r="32" spans="1:9" x14ac:dyDescent="0.35">
      <c r="A32" s="29"/>
      <c r="B32" s="30"/>
    </row>
    <row r="33" spans="1:2" x14ac:dyDescent="0.35">
      <c r="A33" s="29"/>
      <c r="B33" s="30"/>
    </row>
    <row r="34" spans="1:2" x14ac:dyDescent="0.35">
      <c r="A34" s="29"/>
      <c r="B34" s="30"/>
    </row>
    <row r="35" spans="1:2" x14ac:dyDescent="0.35">
      <c r="A35" s="29"/>
      <c r="B35" s="3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772CA-839B-48E3-A9B5-44AF0D52192B}">
  <dimension ref="A1:K28"/>
  <sheetViews>
    <sheetView zoomScale="80" zoomScaleNormal="80" workbookViewId="0"/>
  </sheetViews>
  <sheetFormatPr defaultColWidth="9.1796875" defaultRowHeight="14.5" x14ac:dyDescent="0.35"/>
  <cols>
    <col min="1" max="1" width="60.7265625" style="6" customWidth="1"/>
    <col min="2" max="9" width="20.7265625" style="6" customWidth="1"/>
    <col min="10" max="10" width="16.81640625" style="6" bestFit="1" customWidth="1"/>
    <col min="11" max="11" width="21" style="6" customWidth="1"/>
    <col min="12" max="16384" width="9.1796875" style="6"/>
  </cols>
  <sheetData>
    <row r="1" spans="1:11" ht="45" customHeight="1" x14ac:dyDescent="0.35">
      <c r="A1" s="5" t="s">
        <v>15</v>
      </c>
    </row>
    <row r="2" spans="1:11" ht="18" customHeight="1" x14ac:dyDescent="0.35">
      <c r="A2" s="1" t="s">
        <v>1</v>
      </c>
      <c r="B2" s="1">
        <v>2015</v>
      </c>
      <c r="C2" s="1">
        <v>2016</v>
      </c>
      <c r="D2" s="1">
        <v>2017</v>
      </c>
      <c r="E2" s="1">
        <v>2018</v>
      </c>
      <c r="F2" s="1">
        <v>2019</v>
      </c>
      <c r="G2" s="66">
        <v>2020</v>
      </c>
      <c r="H2" s="66">
        <v>2021</v>
      </c>
      <c r="I2" s="1" t="s">
        <v>2</v>
      </c>
      <c r="K2" s="17"/>
    </row>
    <row r="3" spans="1:11" ht="18" customHeight="1" x14ac:dyDescent="0.35">
      <c r="A3" s="73" t="s">
        <v>3</v>
      </c>
      <c r="B3" s="72">
        <v>6685318.2000000002</v>
      </c>
      <c r="C3" s="72">
        <v>1405442.9200000002</v>
      </c>
      <c r="D3" s="72">
        <v>6399192.8000000007</v>
      </c>
      <c r="E3" s="72">
        <v>6029902.2000000002</v>
      </c>
      <c r="F3" s="72">
        <v>6107535.9800000004</v>
      </c>
      <c r="G3" s="72">
        <v>5503459.9199999999</v>
      </c>
      <c r="H3" s="72">
        <v>6150592.6000000006</v>
      </c>
      <c r="I3" s="72">
        <f>SUM(B3:H3)</f>
        <v>38281444.620000005</v>
      </c>
      <c r="K3" s="52"/>
    </row>
    <row r="4" spans="1:11" ht="18" customHeight="1" x14ac:dyDescent="0.35">
      <c r="A4" s="7" t="s">
        <v>4</v>
      </c>
      <c r="B4" s="8">
        <v>0</v>
      </c>
      <c r="C4" s="8">
        <f t="shared" ref="C4:H4" si="0">B18</f>
        <v>2107718.96</v>
      </c>
      <c r="D4" s="8">
        <f t="shared" si="0"/>
        <v>4801855.290000001</v>
      </c>
      <c r="E4" s="8">
        <f t="shared" si="0"/>
        <v>7617785.3000000007</v>
      </c>
      <c r="F4" s="8">
        <f t="shared" si="0"/>
        <v>11510073.690000001</v>
      </c>
      <c r="G4" s="8">
        <f t="shared" si="0"/>
        <v>15237168.640000001</v>
      </c>
      <c r="H4" s="8">
        <f t="shared" si="0"/>
        <v>18571462.799999997</v>
      </c>
      <c r="I4" s="9"/>
      <c r="K4" s="52"/>
    </row>
    <row r="5" spans="1:11" ht="18" customHeight="1" x14ac:dyDescent="0.35">
      <c r="A5" s="7" t="s">
        <v>5</v>
      </c>
      <c r="B5" s="8">
        <v>2202738</v>
      </c>
      <c r="C5" s="8">
        <v>7532486</v>
      </c>
      <c r="D5" s="8">
        <v>3382262.6</v>
      </c>
      <c r="E5" s="8">
        <v>3993808</v>
      </c>
      <c r="F5" s="8">
        <v>4795390</v>
      </c>
      <c r="G5" s="8">
        <v>5666439.0099999998</v>
      </c>
      <c r="H5" s="8">
        <v>6653945.2599999998</v>
      </c>
      <c r="I5" s="9">
        <f>SUM(B5:H5)</f>
        <v>34227068.869999997</v>
      </c>
      <c r="K5" s="67"/>
    </row>
    <row r="6" spans="1:11" ht="18" customHeight="1" x14ac:dyDescent="0.35">
      <c r="A6" s="7" t="s">
        <v>6</v>
      </c>
      <c r="B6" s="8">
        <v>4980.96</v>
      </c>
      <c r="C6" s="8">
        <v>12774.33</v>
      </c>
      <c r="D6" s="8">
        <v>39735.08</v>
      </c>
      <c r="E6" s="8">
        <v>80769.39</v>
      </c>
      <c r="F6" s="8">
        <v>59243.95</v>
      </c>
      <c r="G6" s="8">
        <v>56970.36</v>
      </c>
      <c r="H6" s="8">
        <v>48724.729999999996</v>
      </c>
      <c r="I6" s="9">
        <f>SUM(B6:H6)</f>
        <v>303198.8</v>
      </c>
      <c r="K6" s="11"/>
    </row>
    <row r="7" spans="1:11" ht="18" customHeight="1" x14ac:dyDescent="0.35">
      <c r="A7" s="2" t="s">
        <v>16</v>
      </c>
      <c r="B7" s="3">
        <f>B8+B9</f>
        <v>0</v>
      </c>
      <c r="C7" s="3">
        <f t="shared" ref="C7:H7" si="1">C8+C9</f>
        <v>0</v>
      </c>
      <c r="D7" s="3">
        <f t="shared" si="1"/>
        <v>0</v>
      </c>
      <c r="E7" s="3">
        <f t="shared" si="1"/>
        <v>-117568</v>
      </c>
      <c r="F7" s="3">
        <f t="shared" si="1"/>
        <v>-79694</v>
      </c>
      <c r="G7" s="3">
        <f t="shared" si="1"/>
        <v>-314219</v>
      </c>
      <c r="H7" s="3">
        <f t="shared" si="1"/>
        <v>-215772.24</v>
      </c>
      <c r="I7" s="3">
        <f>SUM(B7:H7)</f>
        <v>-727253.24</v>
      </c>
      <c r="J7" s="69"/>
      <c r="K7" s="7"/>
    </row>
    <row r="8" spans="1:11" ht="18" customHeight="1" x14ac:dyDescent="0.35">
      <c r="A8" s="4" t="s">
        <v>8</v>
      </c>
      <c r="B8" s="74">
        <v>0</v>
      </c>
      <c r="C8" s="74">
        <v>0</v>
      </c>
      <c r="D8" s="74">
        <v>0</v>
      </c>
      <c r="E8" s="74">
        <v>-33354</v>
      </c>
      <c r="F8" s="74">
        <v>0</v>
      </c>
      <c r="G8" s="74">
        <v>0</v>
      </c>
      <c r="H8" s="74">
        <v>0</v>
      </c>
      <c r="I8" s="74">
        <f>SUM(B8:H8)</f>
        <v>-33354</v>
      </c>
      <c r="J8" s="14"/>
      <c r="K8" s="7"/>
    </row>
    <row r="9" spans="1:11" ht="18" customHeight="1" x14ac:dyDescent="0.35">
      <c r="A9" s="4" t="s">
        <v>10</v>
      </c>
      <c r="B9" s="75">
        <v>0</v>
      </c>
      <c r="C9" s="75">
        <v>0</v>
      </c>
      <c r="D9" s="75">
        <v>0</v>
      </c>
      <c r="E9" s="75">
        <v>-84214</v>
      </c>
      <c r="F9" s="75">
        <v>-79694</v>
      </c>
      <c r="G9" s="75">
        <v>-314219</v>
      </c>
      <c r="H9" s="75">
        <v>-215772.24</v>
      </c>
      <c r="I9" s="75">
        <f>SUM(B9:H9)</f>
        <v>-693899.24</v>
      </c>
      <c r="J9" s="14"/>
      <c r="K9" s="7"/>
    </row>
    <row r="10" spans="1:11" ht="18" customHeight="1" x14ac:dyDescent="0.35">
      <c r="A10" s="15" t="s">
        <v>11</v>
      </c>
      <c r="B10" s="16">
        <f>SUM(B4:B6)</f>
        <v>2207718.96</v>
      </c>
      <c r="C10" s="16">
        <f>SUM(C4:C6)</f>
        <v>9652979.290000001</v>
      </c>
      <c r="D10" s="16">
        <f t="shared" ref="D10:E10" si="2">SUM(D4:D6)</f>
        <v>8223852.9700000007</v>
      </c>
      <c r="E10" s="16">
        <f t="shared" si="2"/>
        <v>11692362.690000001</v>
      </c>
      <c r="F10" s="16">
        <f>SUM(F4:F6)</f>
        <v>16364707.640000001</v>
      </c>
      <c r="G10" s="16">
        <f>SUM(G4:G6)</f>
        <v>20960578.009999998</v>
      </c>
      <c r="H10" s="16">
        <f>SUM(H4:H6)</f>
        <v>25274132.789999995</v>
      </c>
      <c r="I10" s="16">
        <f>SUM(I4:I6)</f>
        <v>34530267.669999994</v>
      </c>
      <c r="J10" s="16"/>
      <c r="K10" s="7"/>
    </row>
    <row r="11" spans="1:11" ht="18" customHeight="1" x14ac:dyDescent="0.35">
      <c r="A11" s="15"/>
      <c r="B11" s="16"/>
      <c r="C11" s="16"/>
      <c r="D11" s="16"/>
      <c r="E11" s="16"/>
      <c r="F11" s="16"/>
      <c r="G11" s="16"/>
      <c r="H11" s="16"/>
      <c r="I11" s="16"/>
      <c r="J11" s="16"/>
      <c r="K11" s="7"/>
    </row>
    <row r="12" spans="1:11" ht="18" customHeight="1" x14ac:dyDescent="0.35">
      <c r="A12" s="31" t="s">
        <v>17</v>
      </c>
      <c r="B12" s="8">
        <v>0</v>
      </c>
      <c r="C12" s="8">
        <v>-4851124</v>
      </c>
      <c r="D12" s="8">
        <v>0</v>
      </c>
      <c r="E12" s="8">
        <v>0</v>
      </c>
      <c r="F12" s="8">
        <v>0</v>
      </c>
      <c r="G12" s="8">
        <v>0</v>
      </c>
      <c r="H12" s="8">
        <v>0</v>
      </c>
      <c r="I12" s="8">
        <f t="shared" ref="I12:I17" si="3">SUM(B12:H12)</f>
        <v>-4851124</v>
      </c>
      <c r="J12" s="16"/>
      <c r="K12" s="7"/>
    </row>
    <row r="13" spans="1:11" ht="18" customHeight="1" x14ac:dyDescent="0.35">
      <c r="A13" s="31" t="s">
        <v>18</v>
      </c>
      <c r="B13" s="8">
        <v>-100000</v>
      </c>
      <c r="C13" s="8">
        <v>0</v>
      </c>
      <c r="D13" s="8">
        <v>-596332.67000000004</v>
      </c>
      <c r="E13" s="8">
        <v>-174042</v>
      </c>
      <c r="F13" s="8">
        <v>-754644</v>
      </c>
      <c r="G13" s="8">
        <v>-942025</v>
      </c>
      <c r="H13" s="8">
        <v>-997155</v>
      </c>
      <c r="I13" s="8">
        <f t="shared" si="3"/>
        <v>-3564198.67</v>
      </c>
      <c r="J13" s="16"/>
      <c r="K13" s="7"/>
    </row>
    <row r="14" spans="1:11" ht="18" customHeight="1" x14ac:dyDescent="0.35">
      <c r="A14" s="31" t="s">
        <v>19</v>
      </c>
      <c r="B14" s="8">
        <v>0</v>
      </c>
      <c r="C14" s="8">
        <v>0</v>
      </c>
      <c r="D14" s="8">
        <v>0</v>
      </c>
      <c r="E14" s="8">
        <v>0</v>
      </c>
      <c r="F14" s="8">
        <v>-53875</v>
      </c>
      <c r="G14" s="8">
        <v>-62514.96</v>
      </c>
      <c r="H14" s="8">
        <v>0</v>
      </c>
      <c r="I14" s="8">
        <f t="shared" si="3"/>
        <v>-116389.95999999999</v>
      </c>
      <c r="J14" s="16"/>
      <c r="K14" s="7"/>
    </row>
    <row r="15" spans="1:11" ht="18" customHeight="1" x14ac:dyDescent="0.35">
      <c r="A15" s="31" t="s">
        <v>20</v>
      </c>
      <c r="B15" s="8">
        <v>0</v>
      </c>
      <c r="C15" s="8">
        <v>0</v>
      </c>
      <c r="D15" s="8">
        <v>0</v>
      </c>
      <c r="E15" s="8">
        <v>0</v>
      </c>
      <c r="F15" s="8">
        <v>-3057</v>
      </c>
      <c r="G15" s="8">
        <v>-32544</v>
      </c>
      <c r="H15" s="8">
        <v>-769450</v>
      </c>
      <c r="I15" s="8">
        <f t="shared" si="3"/>
        <v>-805051</v>
      </c>
      <c r="J15" s="16"/>
      <c r="K15" s="7"/>
    </row>
    <row r="16" spans="1:11" ht="18" customHeight="1" x14ac:dyDescent="0.35">
      <c r="A16" s="31" t="s">
        <v>21</v>
      </c>
      <c r="B16" s="8">
        <v>0</v>
      </c>
      <c r="C16" s="8">
        <v>0</v>
      </c>
      <c r="D16" s="8">
        <v>-9735</v>
      </c>
      <c r="E16" s="8">
        <v>-8247</v>
      </c>
      <c r="F16" s="8">
        <v>-315963</v>
      </c>
      <c r="G16" s="8">
        <v>-1352031.25</v>
      </c>
      <c r="H16" s="8">
        <v>-664350</v>
      </c>
      <c r="I16" s="8">
        <f t="shared" si="3"/>
        <v>-2350326.25</v>
      </c>
      <c r="J16" s="16"/>
      <c r="K16" s="7"/>
    </row>
    <row r="17" spans="1:9" ht="18" customHeight="1" x14ac:dyDescent="0.35">
      <c r="A17" s="15" t="s">
        <v>13</v>
      </c>
      <c r="B17" s="19">
        <f>SUM(B12:B16)</f>
        <v>-100000</v>
      </c>
      <c r="C17" s="19">
        <f t="shared" ref="C17:G17" si="4">SUM(C12:C16)</f>
        <v>-4851124</v>
      </c>
      <c r="D17" s="19">
        <f t="shared" si="4"/>
        <v>-606067.67000000004</v>
      </c>
      <c r="E17" s="19">
        <f t="shared" si="4"/>
        <v>-182289</v>
      </c>
      <c r="F17" s="19">
        <f t="shared" si="4"/>
        <v>-1127539</v>
      </c>
      <c r="G17" s="19">
        <f t="shared" si="4"/>
        <v>-2389115.21</v>
      </c>
      <c r="H17" s="19">
        <f>SUM(H12:H16)</f>
        <v>-2430955</v>
      </c>
      <c r="I17" s="20">
        <f t="shared" si="3"/>
        <v>-11687089.879999999</v>
      </c>
    </row>
    <row r="18" spans="1:9" s="23" customFormat="1" ht="18" customHeight="1" x14ac:dyDescent="0.35">
      <c r="A18" s="21" t="s">
        <v>22</v>
      </c>
      <c r="B18" s="22">
        <f>B17+B10</f>
        <v>2107718.96</v>
      </c>
      <c r="C18" s="22">
        <f t="shared" ref="C18:I18" si="5">C17+C10</f>
        <v>4801855.290000001</v>
      </c>
      <c r="D18" s="22">
        <f t="shared" si="5"/>
        <v>7617785.3000000007</v>
      </c>
      <c r="E18" s="22">
        <f t="shared" si="5"/>
        <v>11510073.690000001</v>
      </c>
      <c r="F18" s="22">
        <f t="shared" si="5"/>
        <v>15237168.640000001</v>
      </c>
      <c r="G18" s="22">
        <f t="shared" si="5"/>
        <v>18571462.799999997</v>
      </c>
      <c r="H18" s="22">
        <f t="shared" si="5"/>
        <v>22843177.789999995</v>
      </c>
      <c r="I18" s="22">
        <f t="shared" si="5"/>
        <v>22843177.789999995</v>
      </c>
    </row>
    <row r="19" spans="1:9" ht="18" customHeight="1" x14ac:dyDescent="0.35">
      <c r="A19" s="24"/>
      <c r="B19" s="64"/>
      <c r="C19" s="64"/>
      <c r="D19" s="64"/>
      <c r="E19" s="64"/>
      <c r="F19" s="64"/>
      <c r="G19" s="64"/>
      <c r="H19" s="64"/>
      <c r="I19" s="64"/>
    </row>
    <row r="20" spans="1:9" ht="18" customHeight="1" x14ac:dyDescent="0.35">
      <c r="A20" s="28" t="s">
        <v>23</v>
      </c>
      <c r="B20" s="8">
        <f t="shared" ref="B20:H20" si="6">B3+B5+B6</f>
        <v>8893037.1600000001</v>
      </c>
      <c r="C20" s="8">
        <f t="shared" si="6"/>
        <v>8950703.25</v>
      </c>
      <c r="D20" s="8">
        <f t="shared" si="6"/>
        <v>9821190.4800000004</v>
      </c>
      <c r="E20" s="8">
        <f t="shared" si="6"/>
        <v>10104479.59</v>
      </c>
      <c r="F20" s="8">
        <f t="shared" si="6"/>
        <v>10962169.93</v>
      </c>
      <c r="G20" s="8">
        <f t="shared" si="6"/>
        <v>11226869.289999999</v>
      </c>
      <c r="H20" s="8">
        <f t="shared" si="6"/>
        <v>12853262.59</v>
      </c>
      <c r="I20" s="8">
        <f>SUM(B20:H20)</f>
        <v>72811712.290000007</v>
      </c>
    </row>
    <row r="21" spans="1:9" ht="18" customHeight="1" x14ac:dyDescent="0.35"/>
    <row r="22" spans="1:9" ht="29.25" customHeight="1" x14ac:dyDescent="0.35">
      <c r="A22" s="32" t="s">
        <v>14</v>
      </c>
      <c r="B22" s="30"/>
      <c r="E22" s="10"/>
      <c r="F22" s="10"/>
      <c r="G22" s="10"/>
      <c r="H22" s="10"/>
      <c r="I22" s="10"/>
    </row>
    <row r="23" spans="1:9" ht="96" customHeight="1" x14ac:dyDescent="0.35">
      <c r="A23" s="21" t="s">
        <v>24</v>
      </c>
      <c r="B23" s="30"/>
    </row>
    <row r="24" spans="1:9" ht="54.75" customHeight="1" x14ac:dyDescent="0.35">
      <c r="A24" s="76" t="s">
        <v>25</v>
      </c>
      <c r="B24" s="30"/>
    </row>
    <row r="25" spans="1:9" x14ac:dyDescent="0.35">
      <c r="A25" s="29"/>
      <c r="B25" s="30"/>
    </row>
    <row r="26" spans="1:9" x14ac:dyDescent="0.35">
      <c r="A26" s="29"/>
      <c r="B26" s="30"/>
    </row>
    <row r="27" spans="1:9" x14ac:dyDescent="0.35">
      <c r="A27" s="29"/>
      <c r="B27" s="30"/>
    </row>
    <row r="28" spans="1:9" x14ac:dyDescent="0.35">
      <c r="A28" s="29"/>
      <c r="B28" s="3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51"/>
  <sheetViews>
    <sheetView zoomScale="80" zoomScaleNormal="80" workbookViewId="0"/>
  </sheetViews>
  <sheetFormatPr defaultColWidth="46.453125" defaultRowHeight="14.5" x14ac:dyDescent="0.35"/>
  <cols>
    <col min="1" max="1" width="55.7265625" style="6" customWidth="1"/>
    <col min="2" max="2" width="40.7265625" style="56" customWidth="1"/>
    <col min="3" max="3" width="50.7265625" style="6" customWidth="1"/>
    <col min="4" max="4" width="47.7265625" style="57" customWidth="1"/>
    <col min="5" max="16384" width="46.453125" style="6"/>
  </cols>
  <sheetData>
    <row r="1" spans="1:4" s="34" customFormat="1" ht="45" customHeight="1" x14ac:dyDescent="0.35">
      <c r="A1" s="62" t="s">
        <v>62</v>
      </c>
      <c r="C1" s="33"/>
      <c r="D1" s="33"/>
    </row>
    <row r="2" spans="1:4" s="34" customFormat="1" ht="45" customHeight="1" thickBot="1" x14ac:dyDescent="0.4">
      <c r="A2" s="35" t="s">
        <v>26</v>
      </c>
      <c r="C2" s="33"/>
      <c r="D2" s="33"/>
    </row>
    <row r="3" spans="1:4" ht="18" customHeight="1" thickBot="1" x14ac:dyDescent="0.4">
      <c r="A3" s="58" t="s">
        <v>27</v>
      </c>
      <c r="B3" s="59" t="s">
        <v>28</v>
      </c>
      <c r="C3" s="60" t="s">
        <v>29</v>
      </c>
      <c r="D3" s="61" t="s">
        <v>30</v>
      </c>
    </row>
    <row r="4" spans="1:4" ht="18" customHeight="1" x14ac:dyDescent="0.35">
      <c r="A4" s="36" t="s">
        <v>31</v>
      </c>
      <c r="B4" s="37" t="s">
        <v>32</v>
      </c>
      <c r="C4" s="38" t="s">
        <v>33</v>
      </c>
      <c r="D4" s="39" t="s">
        <v>34</v>
      </c>
    </row>
    <row r="5" spans="1:4" ht="18" customHeight="1" x14ac:dyDescent="0.35">
      <c r="A5" s="36" t="s">
        <v>31</v>
      </c>
      <c r="B5" s="40" t="s">
        <v>35</v>
      </c>
      <c r="C5" s="38" t="s">
        <v>36</v>
      </c>
      <c r="D5" s="39">
        <v>2016</v>
      </c>
    </row>
    <row r="6" spans="1:4" ht="18" customHeight="1" x14ac:dyDescent="0.35">
      <c r="A6" s="36" t="s">
        <v>31</v>
      </c>
      <c r="B6" s="37" t="s">
        <v>18</v>
      </c>
      <c r="C6" s="41" t="s">
        <v>37</v>
      </c>
      <c r="D6" s="39" t="s">
        <v>38</v>
      </c>
    </row>
    <row r="7" spans="1:4" ht="18" customHeight="1" x14ac:dyDescent="0.35">
      <c r="A7" s="36" t="s">
        <v>31</v>
      </c>
      <c r="B7" s="37" t="s">
        <v>18</v>
      </c>
      <c r="C7" s="41" t="s">
        <v>39</v>
      </c>
      <c r="D7" s="39">
        <v>2018</v>
      </c>
    </row>
    <row r="8" spans="1:4" ht="18" customHeight="1" x14ac:dyDescent="0.35">
      <c r="A8" s="36" t="s">
        <v>31</v>
      </c>
      <c r="B8" s="37" t="s">
        <v>18</v>
      </c>
      <c r="C8" s="41" t="s">
        <v>40</v>
      </c>
      <c r="D8" s="39" t="s">
        <v>41</v>
      </c>
    </row>
    <row r="9" spans="1:4" ht="18" customHeight="1" x14ac:dyDescent="0.35">
      <c r="A9" s="36" t="s">
        <v>31</v>
      </c>
      <c r="B9" s="37" t="s">
        <v>42</v>
      </c>
      <c r="C9" s="41" t="s">
        <v>43</v>
      </c>
      <c r="D9" s="39" t="s">
        <v>44</v>
      </c>
    </row>
    <row r="10" spans="1:4" ht="18" customHeight="1" x14ac:dyDescent="0.35">
      <c r="A10" s="36" t="s">
        <v>31</v>
      </c>
      <c r="B10" s="37" t="s">
        <v>45</v>
      </c>
      <c r="C10" s="41" t="s">
        <v>46</v>
      </c>
      <c r="D10" s="39">
        <v>2019</v>
      </c>
    </row>
    <row r="11" spans="1:4" ht="18" customHeight="1" x14ac:dyDescent="0.35">
      <c r="A11" s="36" t="s">
        <v>31</v>
      </c>
      <c r="B11" s="37" t="s">
        <v>18</v>
      </c>
      <c r="C11" s="41" t="s">
        <v>47</v>
      </c>
      <c r="D11" s="39" t="s">
        <v>48</v>
      </c>
    </row>
    <row r="12" spans="1:4" ht="18" customHeight="1" x14ac:dyDescent="0.35">
      <c r="A12" s="36" t="s">
        <v>31</v>
      </c>
      <c r="B12" s="37" t="s">
        <v>45</v>
      </c>
      <c r="C12" s="41" t="s">
        <v>49</v>
      </c>
      <c r="D12" s="39" t="s">
        <v>48</v>
      </c>
    </row>
    <row r="13" spans="1:4" ht="18" customHeight="1" x14ac:dyDescent="0.35">
      <c r="A13" s="36" t="s">
        <v>31</v>
      </c>
      <c r="B13" s="37" t="s">
        <v>18</v>
      </c>
      <c r="C13" s="41" t="s">
        <v>50</v>
      </c>
      <c r="D13" s="39">
        <v>2021</v>
      </c>
    </row>
    <row r="14" spans="1:4" ht="18" customHeight="1" x14ac:dyDescent="0.35">
      <c r="A14" s="36" t="s">
        <v>31</v>
      </c>
      <c r="B14" s="40" t="s">
        <v>51</v>
      </c>
      <c r="C14" s="41" t="s">
        <v>52</v>
      </c>
      <c r="D14" s="42" t="s">
        <v>53</v>
      </c>
    </row>
    <row r="15" spans="1:4" ht="18" customHeight="1" x14ac:dyDescent="0.35">
      <c r="A15" s="36" t="s">
        <v>54</v>
      </c>
      <c r="B15" s="40" t="s">
        <v>32</v>
      </c>
      <c r="C15" s="38" t="s">
        <v>33</v>
      </c>
      <c r="D15" s="39" t="s">
        <v>53</v>
      </c>
    </row>
    <row r="16" spans="1:4" ht="18" customHeight="1" x14ac:dyDescent="0.35">
      <c r="A16" s="36" t="s">
        <v>54</v>
      </c>
      <c r="B16" s="37" t="s">
        <v>51</v>
      </c>
      <c r="C16" s="41" t="s">
        <v>52</v>
      </c>
      <c r="D16" s="39" t="s">
        <v>53</v>
      </c>
    </row>
    <row r="17" spans="1:4" ht="18" customHeight="1" x14ac:dyDescent="0.35">
      <c r="A17" s="36" t="s">
        <v>55</v>
      </c>
      <c r="B17" s="40" t="s">
        <v>32</v>
      </c>
      <c r="C17" s="38" t="s">
        <v>33</v>
      </c>
      <c r="D17" s="39" t="s">
        <v>34</v>
      </c>
    </row>
    <row r="18" spans="1:4" ht="18" customHeight="1" x14ac:dyDescent="0.35">
      <c r="A18" s="36" t="s">
        <v>55</v>
      </c>
      <c r="B18" s="40" t="s">
        <v>35</v>
      </c>
      <c r="C18" s="38" t="s">
        <v>36</v>
      </c>
      <c r="D18" s="39">
        <v>2016</v>
      </c>
    </row>
    <row r="19" spans="1:4" ht="18" customHeight="1" x14ac:dyDescent="0.35">
      <c r="A19" s="36" t="s">
        <v>55</v>
      </c>
      <c r="B19" s="37" t="s">
        <v>18</v>
      </c>
      <c r="C19" s="41" t="s">
        <v>56</v>
      </c>
      <c r="D19" s="39">
        <v>2015</v>
      </c>
    </row>
    <row r="20" spans="1:4" ht="18" customHeight="1" x14ac:dyDescent="0.35">
      <c r="A20" s="36" t="s">
        <v>55</v>
      </c>
      <c r="B20" s="37" t="s">
        <v>18</v>
      </c>
      <c r="C20" s="41" t="s">
        <v>57</v>
      </c>
      <c r="D20" s="39">
        <v>2017</v>
      </c>
    </row>
    <row r="21" spans="1:4" ht="18" customHeight="1" x14ac:dyDescent="0.35">
      <c r="A21" s="36" t="s">
        <v>55</v>
      </c>
      <c r="B21" s="37" t="s">
        <v>18</v>
      </c>
      <c r="C21" s="41" t="s">
        <v>58</v>
      </c>
      <c r="D21" s="39">
        <v>2017</v>
      </c>
    </row>
    <row r="22" spans="1:4" ht="18" customHeight="1" x14ac:dyDescent="0.35">
      <c r="A22" s="36" t="s">
        <v>55</v>
      </c>
      <c r="B22" s="37" t="s">
        <v>42</v>
      </c>
      <c r="C22" s="41" t="s">
        <v>43</v>
      </c>
      <c r="D22" s="39" t="s">
        <v>59</v>
      </c>
    </row>
    <row r="23" spans="1:4" ht="18" customHeight="1" x14ac:dyDescent="0.35">
      <c r="A23" s="36" t="s">
        <v>55</v>
      </c>
      <c r="B23" s="43" t="s">
        <v>19</v>
      </c>
      <c r="C23" s="44" t="s">
        <v>60</v>
      </c>
      <c r="D23" s="45" t="s">
        <v>61</v>
      </c>
    </row>
    <row r="24" spans="1:4" ht="18" customHeight="1" thickBot="1" x14ac:dyDescent="0.4">
      <c r="A24" s="46" t="s">
        <v>55</v>
      </c>
      <c r="B24" s="47" t="s">
        <v>51</v>
      </c>
      <c r="C24" s="48" t="s">
        <v>52</v>
      </c>
      <c r="D24" s="49" t="s">
        <v>53</v>
      </c>
    </row>
    <row r="25" spans="1:4" s="52" customFormat="1" ht="18" customHeight="1" x14ac:dyDescent="0.35">
      <c r="A25" s="7"/>
      <c r="B25" s="50"/>
      <c r="C25" s="7"/>
      <c r="D25" s="51"/>
    </row>
    <row r="26" spans="1:4" s="52" customFormat="1" ht="18" customHeight="1" x14ac:dyDescent="0.35">
      <c r="A26" s="7"/>
      <c r="B26" s="50"/>
      <c r="C26" s="7"/>
      <c r="D26" s="51"/>
    </row>
    <row r="27" spans="1:4" s="52" customFormat="1" ht="18" customHeight="1" x14ac:dyDescent="0.35">
      <c r="A27" s="7"/>
      <c r="B27" s="50"/>
      <c r="C27" s="7"/>
      <c r="D27" s="51"/>
    </row>
    <row r="28" spans="1:4" s="52" customFormat="1" ht="18" customHeight="1" x14ac:dyDescent="0.35">
      <c r="A28" s="7"/>
      <c r="B28" s="50"/>
      <c r="C28" s="7"/>
      <c r="D28" s="51"/>
    </row>
    <row r="29" spans="1:4" s="52" customFormat="1" ht="18" customHeight="1" x14ac:dyDescent="0.35">
      <c r="A29" s="7"/>
      <c r="B29" s="50"/>
      <c r="C29" s="7"/>
      <c r="D29" s="51"/>
    </row>
    <row r="30" spans="1:4" s="52" customFormat="1" ht="18" customHeight="1" x14ac:dyDescent="0.35">
      <c r="A30" s="7"/>
      <c r="B30" s="50"/>
      <c r="C30" s="7"/>
      <c r="D30" s="51"/>
    </row>
    <row r="31" spans="1:4" s="52" customFormat="1" ht="18" customHeight="1" x14ac:dyDescent="0.35">
      <c r="A31" s="7"/>
      <c r="B31" s="50"/>
      <c r="C31" s="7"/>
      <c r="D31" s="51"/>
    </row>
    <row r="32" spans="1:4" s="52" customFormat="1" ht="18" customHeight="1" x14ac:dyDescent="0.35">
      <c r="A32" s="7"/>
      <c r="B32" s="50"/>
      <c r="C32" s="7"/>
      <c r="D32" s="51"/>
    </row>
    <row r="33" spans="1:4" s="52" customFormat="1" ht="18" customHeight="1" x14ac:dyDescent="0.35">
      <c r="A33" s="7"/>
      <c r="B33" s="50"/>
      <c r="C33" s="7"/>
      <c r="D33" s="51"/>
    </row>
    <row r="34" spans="1:4" s="52" customFormat="1" ht="18" customHeight="1" x14ac:dyDescent="0.35">
      <c r="A34" s="7"/>
      <c r="B34" s="50"/>
      <c r="C34" s="7"/>
      <c r="D34" s="51"/>
    </row>
    <row r="35" spans="1:4" s="52" customFormat="1" ht="18" customHeight="1" x14ac:dyDescent="0.35">
      <c r="A35" s="7"/>
      <c r="B35" s="50"/>
      <c r="C35" s="7"/>
      <c r="D35" s="51"/>
    </row>
    <row r="36" spans="1:4" s="52" customFormat="1" ht="18" customHeight="1" x14ac:dyDescent="0.35">
      <c r="A36" s="7"/>
      <c r="B36" s="50"/>
      <c r="C36" s="7"/>
      <c r="D36" s="51"/>
    </row>
    <row r="37" spans="1:4" s="52" customFormat="1" ht="18" customHeight="1" x14ac:dyDescent="0.35">
      <c r="A37" s="7"/>
      <c r="B37" s="50"/>
      <c r="C37" s="7"/>
      <c r="D37" s="51"/>
    </row>
    <row r="38" spans="1:4" s="52" customFormat="1" ht="18" customHeight="1" x14ac:dyDescent="0.35">
      <c r="A38" s="7"/>
      <c r="B38" s="50"/>
      <c r="C38" s="7"/>
      <c r="D38" s="51"/>
    </row>
    <row r="39" spans="1:4" s="52" customFormat="1" ht="18" customHeight="1" x14ac:dyDescent="0.35">
      <c r="A39" s="7"/>
      <c r="B39" s="50"/>
      <c r="C39" s="7"/>
      <c r="D39" s="51"/>
    </row>
    <row r="40" spans="1:4" s="52" customFormat="1" ht="18" customHeight="1" x14ac:dyDescent="0.35">
      <c r="A40" s="7"/>
      <c r="B40" s="50"/>
      <c r="C40" s="7"/>
      <c r="D40" s="51"/>
    </row>
    <row r="41" spans="1:4" s="52" customFormat="1" ht="18" customHeight="1" x14ac:dyDescent="0.35">
      <c r="A41" s="7"/>
      <c r="B41" s="50"/>
      <c r="C41" s="7"/>
      <c r="D41" s="51"/>
    </row>
    <row r="42" spans="1:4" s="52" customFormat="1" ht="18" customHeight="1" x14ac:dyDescent="0.35">
      <c r="A42" s="7"/>
      <c r="B42" s="50"/>
      <c r="C42" s="7"/>
      <c r="D42" s="51"/>
    </row>
    <row r="43" spans="1:4" s="52" customFormat="1" ht="18" customHeight="1" x14ac:dyDescent="0.35">
      <c r="A43" s="7"/>
      <c r="B43" s="50"/>
      <c r="C43" s="7"/>
      <c r="D43" s="51"/>
    </row>
    <row r="44" spans="1:4" s="52" customFormat="1" ht="18" customHeight="1" x14ac:dyDescent="0.35">
      <c r="A44" s="7"/>
      <c r="B44" s="50"/>
      <c r="C44" s="7"/>
      <c r="D44" s="51"/>
    </row>
    <row r="45" spans="1:4" s="52" customFormat="1" ht="18" customHeight="1" x14ac:dyDescent="0.35">
      <c r="A45" s="7"/>
      <c r="B45" s="50"/>
      <c r="C45" s="7"/>
      <c r="D45" s="51"/>
    </row>
    <row r="46" spans="1:4" s="52" customFormat="1" ht="15.5" x14ac:dyDescent="0.35">
      <c r="A46" s="7"/>
      <c r="B46" s="50"/>
      <c r="C46" s="7"/>
      <c r="D46" s="51"/>
    </row>
    <row r="47" spans="1:4" s="52" customFormat="1" ht="15.5" x14ac:dyDescent="0.35">
      <c r="A47" s="7"/>
      <c r="B47" s="50"/>
      <c r="C47" s="7"/>
      <c r="D47" s="51"/>
    </row>
    <row r="48" spans="1:4" s="52" customFormat="1" ht="15.5" x14ac:dyDescent="0.35">
      <c r="A48" s="53"/>
      <c r="B48" s="54"/>
      <c r="C48" s="53"/>
      <c r="D48" s="55"/>
    </row>
    <row r="49" spans="1:4" ht="15.5" x14ac:dyDescent="0.35">
      <c r="A49" s="53"/>
      <c r="B49" s="54"/>
      <c r="C49" s="53"/>
      <c r="D49" s="55"/>
    </row>
    <row r="50" spans="1:4" ht="15.5" x14ac:dyDescent="0.35">
      <c r="A50" s="53"/>
      <c r="B50" s="54"/>
      <c r="C50" s="53"/>
      <c r="D50" s="55"/>
    </row>
    <row r="51" spans="1:4" ht="15.5" x14ac:dyDescent="0.35">
      <c r="A51" s="53"/>
      <c r="B51" s="54"/>
      <c r="C51" s="53"/>
      <c r="D51" s="5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5AB5B53FE16B4BB0843A613907CB2A" ma:contentTypeVersion="15" ma:contentTypeDescription="Create a new document." ma:contentTypeScope="" ma:versionID="8472baff8ea839813c1c2d95c7f485aa">
  <xsd:schema xmlns:xsd="http://www.w3.org/2001/XMLSchema" xmlns:xs="http://www.w3.org/2001/XMLSchema" xmlns:p="http://schemas.microsoft.com/office/2006/metadata/properties" xmlns:ns1="http://schemas.microsoft.com/sharepoint/v3" xmlns:ns2="40a1cdc2-a4a3-4f0f-a6a7-29bb8b6da483" xmlns:ns3="f01af37b-b357-48b0-a576-b64b7e6d7c4b" targetNamespace="http://schemas.microsoft.com/office/2006/metadata/properties" ma:root="true" ma:fieldsID="0d9c758ec2d84462b94c8f02e7e0040b" ns1:_="" ns2:_="" ns3:_="">
    <xsd:import namespace="http://schemas.microsoft.com/sharepoint/v3"/>
    <xsd:import namespace="40a1cdc2-a4a3-4f0f-a6a7-29bb8b6da483"/>
    <xsd:import namespace="f01af37b-b357-48b0-a576-b64b7e6d7c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a1cdc2-a4a3-4f0f-a6a7-29bb8b6da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1af37b-b357-48b0-a576-b64b7e6d7c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d36659e-3135-4dd3-8b42-93ada21b5fbd}" ma:internalName="TaxCatchAll" ma:showField="CatchAllData" ma:web="f01af37b-b357-48b0-a576-b64b7e6d7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01af37b-b357-48b0-a576-b64b7e6d7c4b" xsi:nil="true"/>
    <lcf76f155ced4ddcb4097134ff3c332f xmlns="40a1cdc2-a4a3-4f0f-a6a7-29bb8b6da483">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DFDFE60-AFA6-4855-98AC-639EF6D36BDD}">
  <ds:schemaRefs>
    <ds:schemaRef ds:uri="http://schemas.microsoft.com/sharepoint/v3/contenttype/forms"/>
  </ds:schemaRefs>
</ds:datastoreItem>
</file>

<file path=customXml/itemProps2.xml><?xml version="1.0" encoding="utf-8"?>
<ds:datastoreItem xmlns:ds="http://schemas.openxmlformats.org/officeDocument/2006/customXml" ds:itemID="{4154D557-DE6B-4D04-8F60-CAA6482AEB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1cdc2-a4a3-4f0f-a6a7-29bb8b6da483"/>
    <ds:schemaRef ds:uri="f01af37b-b357-48b0-a576-b64b7e6d7c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43F6CA-8963-4583-A161-A6ACCCDF4A8E}">
  <ds:schemaRefs>
    <ds:schemaRef ds:uri="http://purl.org/dc/dcmitype/"/>
    <ds:schemaRef ds:uri="http://www.w3.org/XML/1998/namespace"/>
    <ds:schemaRef ds:uri="40a1cdc2-a4a3-4f0f-a6a7-29bb8b6da483"/>
    <ds:schemaRef ds:uri="http://schemas.openxmlformats.org/package/2006/metadata/core-properties"/>
    <ds:schemaRef ds:uri="http://schemas.microsoft.com/office/2006/documentManagement/types"/>
    <ds:schemaRef ds:uri="http://schemas.microsoft.com/sharepoint/v3"/>
    <ds:schemaRef ds:uri="http://purl.org/dc/elements/1.1/"/>
    <ds:schemaRef ds:uri="http://purl.org/dc/terms/"/>
    <ds:schemaRef ds:uri="http://schemas.microsoft.com/office/infopath/2007/PartnerControls"/>
    <ds:schemaRef ds:uri="f01af37b-b357-48b0-a576-b64b7e6d7c4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IOU Expenditures</vt:lpstr>
      <vt:lpstr>POU Expenditures</vt:lpstr>
      <vt:lpstr>Categories of POU Use</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ng_uofavtables</cp:keywords>
  <dc:description/>
  <cp:lastModifiedBy>Gold, Rachel@ARB</cp:lastModifiedBy>
  <cp:revision/>
  <dcterms:created xsi:type="dcterms:W3CDTF">2018-07-16T20:17:11Z</dcterms:created>
  <dcterms:modified xsi:type="dcterms:W3CDTF">2023-03-28T00:01:34Z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0x010100E45AB5B53FE16B4BB0843A613907CB2A</vt:lpwstr>
  </property>
  <property fmtid="{D5CDD505-2E9C-101B-9397-08002B2CF9AE}" pid="3" name="Order">
    <vt:r8>22204000</vt:r8>
  </property>
  <property fmtid="{D5CDD505-2E9C-101B-9397-08002B2CF9AE}" pid="4" name="MediaServiceImageTags">
    <vt:lpwstr/>
  </property>
</Properties>
</file>